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olors1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JorgeMario/Documents/FETP/Charla metodos intermedios /"/>
    </mc:Choice>
  </mc:AlternateContent>
  <xr:revisionPtr revIDLastSave="0" documentId="13_ncr:1_{8FFBFF6F-E8E6-704A-9E04-32E98FBFF08A}" xr6:coauthVersionLast="47" xr6:coauthVersionMax="47" xr10:uidLastSave="{00000000-0000-0000-0000-000000000000}"/>
  <bookViews>
    <workbookView xWindow="1800" yWindow="840" windowWidth="23400" windowHeight="15860" xr2:uid="{00000000-000D-0000-FFFF-FFFF00000000}"/>
  </bookViews>
  <sheets>
    <sheet name="casos" sheetId="1" r:id="rId1"/>
    <sheet name="contactos" sheetId="2" r:id="rId2"/>
    <sheet name="infector_infectado" sheetId="7" r:id="rId3"/>
    <sheet name="proy_incidencia" sheetId="8" r:id="rId4"/>
    <sheet name="flu_1mes" sheetId="9" r:id="rId5"/>
  </sheets>
  <definedNames>
    <definedName name="_xlnm._FilterDatabase" localSheetId="1" hidden="1">contactos!$A$1:$G$47</definedName>
  </definedNames>
  <calcPr calcId="191029"/>
  <pivotCaches>
    <pivotCache cacheId="1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8" l="1"/>
  <c r="A21" i="8"/>
  <c r="A22" i="8"/>
  <c r="A20" i="8"/>
  <c r="E21" i="8"/>
  <c r="E20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" i="8"/>
  <c r="K34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" i="8"/>
  <c r="K4" i="7"/>
  <c r="K3" i="7"/>
  <c r="K2" i="7"/>
  <c r="H3" i="7"/>
  <c r="H4" i="7"/>
  <c r="H5" i="7"/>
  <c r="H6" i="7"/>
  <c r="H7" i="7"/>
  <c r="H8" i="7"/>
  <c r="H9" i="7"/>
  <c r="H10" i="7"/>
  <c r="H11" i="7"/>
  <c r="H12" i="7"/>
  <c r="H13" i="7"/>
  <c r="H14" i="7"/>
  <c r="H2" i="7"/>
  <c r="O12" i="1"/>
  <c r="O11" i="1"/>
  <c r="O10" i="1"/>
  <c r="O9" i="1"/>
  <c r="O4" i="1"/>
  <c r="O3" i="1"/>
  <c r="O2" i="1"/>
  <c r="L3" i="1"/>
  <c r="L4" i="1"/>
  <c r="L5" i="1"/>
  <c r="L6" i="1"/>
  <c r="L7" i="1"/>
  <c r="L8" i="1"/>
  <c r="L9" i="1"/>
  <c r="L10" i="1"/>
  <c r="L11" i="1"/>
  <c r="L2" i="1"/>
</calcChain>
</file>

<file path=xl/sharedStrings.xml><?xml version="1.0" encoding="utf-8"?>
<sst xmlns="http://schemas.openxmlformats.org/spreadsheetml/2006/main" count="332" uniqueCount="61">
  <si>
    <t>Fecha_Exposicion</t>
  </si>
  <si>
    <t>Fecha_Inicio_Sintomas</t>
  </si>
  <si>
    <t>Edad</t>
  </si>
  <si>
    <t>Sexo</t>
  </si>
  <si>
    <t>Fiebre</t>
  </si>
  <si>
    <t>Tos</t>
  </si>
  <si>
    <t>Fatiga</t>
  </si>
  <si>
    <t>congestion_nasal</t>
  </si>
  <si>
    <t>dolor_garganta</t>
  </si>
  <si>
    <t>F</t>
  </si>
  <si>
    <t>Sí</t>
  </si>
  <si>
    <t>M</t>
  </si>
  <si>
    <t>No</t>
  </si>
  <si>
    <t>Caso</t>
  </si>
  <si>
    <t>Si</t>
  </si>
  <si>
    <t>Caso_Inicial</t>
  </si>
  <si>
    <t>Contacto</t>
  </si>
  <si>
    <t>Fecha_Contacto</t>
  </si>
  <si>
    <t>Resultado</t>
  </si>
  <si>
    <t>Escenario</t>
  </si>
  <si>
    <t>Positivo</t>
  </si>
  <si>
    <t>Laboral</t>
  </si>
  <si>
    <t>Negativo</t>
  </si>
  <si>
    <t>Social</t>
  </si>
  <si>
    <t>Familiar</t>
  </si>
  <si>
    <t>FIS_contactos</t>
  </si>
  <si>
    <t>casos</t>
  </si>
  <si>
    <t>FIS_casos</t>
  </si>
  <si>
    <t>Estado</t>
  </si>
  <si>
    <t>Vivo</t>
  </si>
  <si>
    <t>Muerto</t>
  </si>
  <si>
    <t>fecha</t>
  </si>
  <si>
    <t>dias</t>
  </si>
  <si>
    <t>case_id</t>
  </si>
  <si>
    <t>FIS</t>
  </si>
  <si>
    <t>date_of_hospitalisation</t>
  </si>
  <si>
    <t>gender</t>
  </si>
  <si>
    <t>age</t>
  </si>
  <si>
    <t>m</t>
  </si>
  <si>
    <t>f</t>
  </si>
  <si>
    <t>dias_incuba</t>
  </si>
  <si>
    <t>Etiquetas de fila</t>
  </si>
  <si>
    <t>Total general</t>
  </si>
  <si>
    <t>Mediana PI</t>
  </si>
  <si>
    <t>P5</t>
  </si>
  <si>
    <t>P95</t>
  </si>
  <si>
    <t>CFR</t>
  </si>
  <si>
    <t xml:space="preserve">Casos al momento </t>
  </si>
  <si>
    <t>Muertos</t>
  </si>
  <si>
    <t>S_CFR</t>
  </si>
  <si>
    <t>limite infe 95%</t>
  </si>
  <si>
    <t>limite sup 95%</t>
  </si>
  <si>
    <t>%</t>
  </si>
  <si>
    <t>Etiquetas de columna</t>
  </si>
  <si>
    <t>TASA SECUNDARIA DE ATAQUE</t>
  </si>
  <si>
    <t>Intervalo_serial</t>
  </si>
  <si>
    <t>Mediana SI</t>
  </si>
  <si>
    <t>log(casos)</t>
  </si>
  <si>
    <t>casos_proyeccion</t>
  </si>
  <si>
    <t>Tiempo de duplicacion</t>
  </si>
  <si>
    <t>tasa de crecimiento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</si>
</sst>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72" formatCode="0.000"/>
    <numFmt numFmtId="173" formatCode="0.0"/>
  </numFmts>
  <fonts count="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0" borderId="0" xfId="0" applyNumberFormat="1" applyFont="1"/>
    <xf numFmtId="14" fontId="0" fillId="0" borderId="0" xfId="0" applyNumberFormat="1"/>
    <xf numFmtId="1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Border="1"/>
    <xf numFmtId="173" fontId="0" fillId="0" borderId="1" xfId="0" applyNumberFormat="1" applyBorder="1"/>
    <xf numFmtId="10" fontId="0" fillId="0" borderId="0" xfId="0" applyNumberFormat="1"/>
    <xf numFmtId="10" fontId="0" fillId="2" borderId="0" xfId="0" applyNumberFormat="1" applyFill="1"/>
    <xf numFmtId="17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left"/>
    </xf>
    <xf numFmtId="2" fontId="0" fillId="3" borderId="1" xfId="0" applyNumberForma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Incidencia</a:t>
            </a:r>
            <a:r>
              <a:rPr lang="en-US" baseline="0"/>
              <a:t> de casos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proy_incidencia!$C$1</c:f>
              <c:strCache>
                <c:ptCount val="1"/>
                <c:pt idx="0">
                  <c:v>casos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proy_incidencia!$B$2:$B$22</c:f>
              <c:numCache>
                <c:formatCode>General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34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50</c:v>
                </c:pt>
                <c:pt idx="19">
                  <c:v>60</c:v>
                </c:pt>
                <c:pt idx="20">
                  <c:v>70</c:v>
                </c:pt>
              </c:numCache>
            </c:numRef>
          </c:cat>
          <c:val>
            <c:numRef>
              <c:f>proy_incidencia!$C$2:$C$19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A-2644-90FB-7F6CF000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6544943"/>
        <c:axId val="1336656143"/>
      </c:barChart>
      <c:lineChart>
        <c:grouping val="standard"/>
        <c:varyColors val="0"/>
        <c:ser>
          <c:idx val="0"/>
          <c:order val="1"/>
          <c:tx>
            <c:strRef>
              <c:f>proy_incidencia!$E$1</c:f>
              <c:strCache>
                <c:ptCount val="1"/>
                <c:pt idx="0">
                  <c:v>casos_proyeccion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proy_incidencia!$B$2:$B$22</c:f>
              <c:numCache>
                <c:formatCode>General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34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50</c:v>
                </c:pt>
                <c:pt idx="19">
                  <c:v>60</c:v>
                </c:pt>
                <c:pt idx="20">
                  <c:v>70</c:v>
                </c:pt>
              </c:numCache>
            </c:numRef>
          </c:cat>
          <c:val>
            <c:numRef>
              <c:f>proy_incidencia!$E$2:$E$22</c:f>
              <c:numCache>
                <c:formatCode>0</c:formatCode>
                <c:ptCount val="21"/>
                <c:pt idx="0">
                  <c:v>0.60025542861398273</c:v>
                </c:pt>
                <c:pt idx="1">
                  <c:v>0.81481026216872943</c:v>
                </c:pt>
                <c:pt idx="2">
                  <c:v>1.1060554085591288</c:v>
                </c:pt>
                <c:pt idx="3">
                  <c:v>1.1491241000036052</c:v>
                </c:pt>
                <c:pt idx="4">
                  <c:v>1.1938698432199777</c:v>
                </c:pt>
                <c:pt idx="5">
                  <c:v>1.3909681284637803</c:v>
                </c:pt>
                <c:pt idx="6">
                  <c:v>1.6206057514475087</c:v>
                </c:pt>
                <c:pt idx="7">
                  <c:v>1.7492725223617034</c:v>
                </c:pt>
                <c:pt idx="8">
                  <c:v>1.8173874449369132</c:v>
                </c:pt>
                <c:pt idx="9">
                  <c:v>1.8881546944755414</c:v>
                </c:pt>
                <c:pt idx="10">
                  <c:v>1.9616775499369541</c:v>
                </c:pt>
                <c:pt idx="11">
                  <c:v>2.1998738108177691</c:v>
                </c:pt>
                <c:pt idx="12">
                  <c:v>2.3745311322568718</c:v>
                </c:pt>
                <c:pt idx="13">
                  <c:v>2.466992999780941</c:v>
                </c:pt>
                <c:pt idx="14">
                  <c:v>2.5630552399553839</c:v>
                </c:pt>
                <c:pt idx="15">
                  <c:v>2.6628580476904773</c:v>
                </c:pt>
                <c:pt idx="16">
                  <c:v>2.7665470769460949</c:v>
                </c:pt>
                <c:pt idx="17">
                  <c:v>2.8742736533016404</c:v>
                </c:pt>
                <c:pt idx="18">
                  <c:v>4.0535782112306826</c:v>
                </c:pt>
                <c:pt idx="19">
                  <c:v>5.9393517831268419</c:v>
                </c:pt>
                <c:pt idx="20">
                  <c:v>8.702410010493443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5A-2644-90FB-7F6CF000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544943"/>
        <c:axId val="1336656143"/>
      </c:lineChart>
      <c:catAx>
        <c:axId val="133654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6656143"/>
        <c:crosses val="autoZero"/>
        <c:auto val="1"/>
        <c:lblAlgn val="ctr"/>
        <c:lblOffset val="100"/>
        <c:noMultiLvlLbl val="0"/>
      </c:catAx>
      <c:valAx>
        <c:axId val="133665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3654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Modelo log-lineal para proyeccion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proy_incidencia!$D$1</c:f>
              <c:strCache>
                <c:ptCount val="1"/>
                <c:pt idx="0">
                  <c:v>log(casos)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7991338582677167"/>
                  <c:y val="-1.818569553805770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proy_incidencia!$B$2:$B$19</c:f>
              <c:numCache>
                <c:formatCode>General</c:formatCode>
                <c:ptCount val="18"/>
                <c:pt idx="0">
                  <c:v>0</c:v>
                </c:pt>
                <c:pt idx="1">
                  <c:v>8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34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</c:numCache>
            </c:numRef>
          </c:xVal>
          <c:yVal>
            <c:numRef>
              <c:f>proy_incidencia!$D$2:$D$19</c:f>
              <c:numCache>
                <c:formatCode>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0.69314718055994529</c:v>
                </c:pt>
                <c:pt idx="8">
                  <c:v>0.69314718055994529</c:v>
                </c:pt>
                <c:pt idx="9">
                  <c:v>0.69314718055994529</c:v>
                </c:pt>
                <c:pt idx="10">
                  <c:v>0</c:v>
                </c:pt>
                <c:pt idx="11">
                  <c:v>0.69314718055994529</c:v>
                </c:pt>
                <c:pt idx="12">
                  <c:v>0</c:v>
                </c:pt>
                <c:pt idx="13">
                  <c:v>1.3862943611198906</c:v>
                </c:pt>
                <c:pt idx="14">
                  <c:v>1.791759469228055</c:v>
                </c:pt>
                <c:pt idx="15">
                  <c:v>0.69314718055994529</c:v>
                </c:pt>
                <c:pt idx="16">
                  <c:v>1.0986122886681098</c:v>
                </c:pt>
                <c:pt idx="17">
                  <c:v>1.791759469228055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09-6441-B8E5-C5FEDD773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264528"/>
        <c:axId val="289266256"/>
      </c:scatterChart>
      <c:valAx>
        <c:axId val="289264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9266256"/>
        <c:crosses val="autoZero"/>
        <c:crossBetween val="midCat"/>
      </c:valAx>
      <c:valAx>
        <c:axId val="28926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89264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44450</xdr:colOff>
      <xdr:row>1</xdr:row>
      <xdr:rowOff>25400</xdr:rowOff>
    </xdr:from>
    <xdr:to>
      <xdr:col>13</xdr:col>
      <xdr:colOff>488950</xdr:colOff>
      <xdr:row>15</xdr:row>
      <xdr:rowOff>101600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2CD5D7-CAA2-8482-064F-9ACE70336D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133350</xdr:colOff>
      <xdr:row>16</xdr:row>
      <xdr:rowOff>88900</xdr:rowOff>
    </xdr:from>
    <xdr:to>
      <xdr:col>13</xdr:col>
      <xdr:colOff>577850</xdr:colOff>
      <xdr:row>30</xdr:row>
      <xdr:rowOff>165100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9A343D0-3B51-43D6-DF74-23C44B5D68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rge mario estrada alvarez" refreshedDate="45233.851472337963" createdVersion="8" refreshedVersion="8" minRefreshableVersion="3" recordCount="46" xr:uid="{964DF4E8-452A-D74E-8C42-658644AB89EF}">
  <cacheSource type="worksheet">
    <worksheetSource ref="A1:G47" sheet="contactos"/>
  </cacheSource>
  <cacheFields count="7">
    <cacheField name="Caso_Inicial" numFmtId="0">
      <sharedItems containsSemiMixedTypes="0" containsString="0" containsNumber="1" containsInteger="1" minValue="1" maxValue="10"/>
    </cacheField>
    <cacheField name="Contacto" numFmtId="0">
      <sharedItems containsSemiMixedTypes="0" containsString="0" containsNumber="1" containsInteger="1" minValue="2" maxValue="68"/>
    </cacheField>
    <cacheField name="Fecha_Contacto" numFmtId="164">
      <sharedItems containsSemiMixedTypes="0" containsNonDate="0" containsDate="1" containsString="0" minDate="2023-02-02T00:00:00" maxDate="2023-03-16T00:00:00"/>
    </cacheField>
    <cacheField name="Resultado" numFmtId="0">
      <sharedItems count="2">
        <s v="Negativo"/>
        <s v="Positivo"/>
      </sharedItems>
    </cacheField>
    <cacheField name="Escenario" numFmtId="0">
      <sharedItems count="3">
        <s v="Social"/>
        <s v="Laboral"/>
        <s v="Familiar"/>
      </sharedItems>
    </cacheField>
    <cacheField name="Fecha_Inicio_Sintomas" numFmtId="14">
      <sharedItems containsSemiMixedTypes="0" containsNonDate="0" containsDate="1" containsString="0" minDate="2023-02-03T00:00:00" maxDate="2023-03-26T00:00:00"/>
    </cacheField>
    <cacheField name="Estad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n v="1"/>
    <n v="15"/>
    <d v="2023-02-17T00:00:00"/>
    <x v="0"/>
    <x v="0"/>
    <d v="2023-02-27T00:00:00"/>
    <m/>
  </r>
  <r>
    <n v="2"/>
    <n v="36"/>
    <d v="2023-02-27T00:00:00"/>
    <x v="1"/>
    <x v="1"/>
    <d v="2023-02-28T00:00:00"/>
    <s v="Vivo"/>
  </r>
  <r>
    <n v="2"/>
    <n v="25"/>
    <d v="2023-02-12T00:00:00"/>
    <x v="1"/>
    <x v="2"/>
    <d v="2023-02-22T00:00:00"/>
    <s v="Vivo"/>
  </r>
  <r>
    <n v="2"/>
    <n v="41"/>
    <d v="2023-02-15T00:00:00"/>
    <x v="1"/>
    <x v="2"/>
    <d v="2023-02-20T00:00:00"/>
    <s v="Vivo"/>
  </r>
  <r>
    <n v="2"/>
    <n v="5"/>
    <d v="2023-03-06T00:00:00"/>
    <x v="0"/>
    <x v="0"/>
    <d v="2023-03-12T00:00:00"/>
    <m/>
  </r>
  <r>
    <n v="2"/>
    <n v="2"/>
    <d v="2023-02-14T00:00:00"/>
    <x v="0"/>
    <x v="0"/>
    <d v="2023-02-19T00:00:00"/>
    <m/>
  </r>
  <r>
    <n v="2"/>
    <n v="51"/>
    <d v="2023-02-02T00:00:00"/>
    <x v="1"/>
    <x v="0"/>
    <d v="2023-02-03T00:00:00"/>
    <s v="Vivo"/>
  </r>
  <r>
    <n v="3"/>
    <n v="33"/>
    <d v="2023-02-16T00:00:00"/>
    <x v="1"/>
    <x v="1"/>
    <d v="2023-02-26T00:00:00"/>
    <s v="Vivo"/>
  </r>
  <r>
    <n v="3"/>
    <n v="7"/>
    <d v="2023-02-15T00:00:00"/>
    <x v="1"/>
    <x v="2"/>
    <d v="2023-02-20T00:00:00"/>
    <s v="Vivo"/>
  </r>
  <r>
    <n v="3"/>
    <n v="15"/>
    <d v="2023-02-10T00:00:00"/>
    <x v="0"/>
    <x v="2"/>
    <d v="2023-02-18T00:00:00"/>
    <m/>
  </r>
  <r>
    <n v="3"/>
    <n v="11"/>
    <d v="2023-02-24T00:00:00"/>
    <x v="1"/>
    <x v="2"/>
    <d v="2023-03-04T00:00:00"/>
    <s v="Vivo"/>
  </r>
  <r>
    <n v="3"/>
    <n v="48"/>
    <d v="2023-02-27T00:00:00"/>
    <x v="1"/>
    <x v="2"/>
    <d v="2023-02-28T00:00:00"/>
    <s v="Vivo"/>
  </r>
  <r>
    <n v="3"/>
    <n v="25"/>
    <d v="2023-02-03T00:00:00"/>
    <x v="1"/>
    <x v="2"/>
    <d v="2023-02-10T00:00:00"/>
    <s v="Vivo"/>
  </r>
  <r>
    <n v="3"/>
    <n v="10"/>
    <d v="2023-03-06T00:00:00"/>
    <x v="0"/>
    <x v="1"/>
    <d v="2023-03-09T00:00:00"/>
    <m/>
  </r>
  <r>
    <n v="4"/>
    <n v="28"/>
    <d v="2023-03-15T00:00:00"/>
    <x v="1"/>
    <x v="2"/>
    <d v="2023-03-25T00:00:00"/>
    <s v="Vivo"/>
  </r>
  <r>
    <n v="4"/>
    <n v="6"/>
    <d v="2023-03-12T00:00:00"/>
    <x v="0"/>
    <x v="1"/>
    <d v="2023-03-16T00:00:00"/>
    <m/>
  </r>
  <r>
    <n v="4"/>
    <n v="12"/>
    <d v="2023-03-02T00:00:00"/>
    <x v="0"/>
    <x v="1"/>
    <d v="2023-03-09T00:00:00"/>
    <m/>
  </r>
  <r>
    <n v="4"/>
    <n v="19"/>
    <d v="2023-02-16T00:00:00"/>
    <x v="1"/>
    <x v="0"/>
    <d v="2023-02-23T00:00:00"/>
    <s v="Vivo"/>
  </r>
  <r>
    <n v="4"/>
    <n v="35"/>
    <d v="2023-02-09T00:00:00"/>
    <x v="1"/>
    <x v="2"/>
    <d v="2023-02-16T00:00:00"/>
    <s v="Vivo"/>
  </r>
  <r>
    <n v="4"/>
    <n v="8"/>
    <d v="2023-02-13T00:00:00"/>
    <x v="1"/>
    <x v="0"/>
    <d v="2023-02-19T00:00:00"/>
    <s v="Vivo"/>
  </r>
  <r>
    <n v="5"/>
    <n v="55"/>
    <d v="2023-02-27T00:00:00"/>
    <x v="1"/>
    <x v="0"/>
    <d v="2023-03-08T00:00:00"/>
    <s v="Vivo"/>
  </r>
  <r>
    <n v="6"/>
    <n v="48"/>
    <d v="2023-02-18T00:00:00"/>
    <x v="0"/>
    <x v="2"/>
    <d v="2023-02-22T00:00:00"/>
    <m/>
  </r>
  <r>
    <n v="6"/>
    <n v="2"/>
    <d v="2023-02-09T00:00:00"/>
    <x v="1"/>
    <x v="1"/>
    <d v="2023-02-18T00:00:00"/>
    <s v="Vivo"/>
  </r>
  <r>
    <n v="6"/>
    <n v="53"/>
    <d v="2023-03-07T00:00:00"/>
    <x v="1"/>
    <x v="0"/>
    <d v="2023-03-10T00:00:00"/>
    <s v="Vivo"/>
  </r>
  <r>
    <n v="7"/>
    <n v="31"/>
    <d v="2023-02-09T00:00:00"/>
    <x v="1"/>
    <x v="1"/>
    <d v="2023-02-12T00:00:00"/>
    <s v="Vivo"/>
  </r>
  <r>
    <n v="7"/>
    <n v="29"/>
    <d v="2023-02-05T00:00:00"/>
    <x v="1"/>
    <x v="2"/>
    <d v="2023-02-13T00:00:00"/>
    <s v="Vivo"/>
  </r>
  <r>
    <n v="7"/>
    <n v="33"/>
    <d v="2023-03-12T00:00:00"/>
    <x v="1"/>
    <x v="0"/>
    <d v="2023-03-21T00:00:00"/>
    <s v="Vivo"/>
  </r>
  <r>
    <n v="7"/>
    <n v="27"/>
    <d v="2023-02-28T00:00:00"/>
    <x v="1"/>
    <x v="1"/>
    <d v="2023-03-01T00:00:00"/>
    <s v="Vivo"/>
  </r>
  <r>
    <n v="7"/>
    <n v="25"/>
    <d v="2023-02-18T00:00:00"/>
    <x v="0"/>
    <x v="2"/>
    <d v="2023-02-22T00:00:00"/>
    <m/>
  </r>
  <r>
    <n v="7"/>
    <n v="56"/>
    <d v="2023-02-06T00:00:00"/>
    <x v="1"/>
    <x v="0"/>
    <d v="2023-02-16T00:00:00"/>
    <s v="Vivo"/>
  </r>
  <r>
    <n v="7"/>
    <n v="40"/>
    <d v="2023-03-12T00:00:00"/>
    <x v="1"/>
    <x v="2"/>
    <d v="2023-03-13T00:00:00"/>
    <s v="Vivo"/>
  </r>
  <r>
    <n v="8"/>
    <n v="63"/>
    <d v="2023-03-15T00:00:00"/>
    <x v="1"/>
    <x v="1"/>
    <d v="2023-03-25T00:00:00"/>
    <s v="Muerto"/>
  </r>
  <r>
    <n v="8"/>
    <n v="10"/>
    <d v="2023-03-15T00:00:00"/>
    <x v="1"/>
    <x v="1"/>
    <d v="2023-03-20T00:00:00"/>
    <s v="Vivo"/>
  </r>
  <r>
    <n v="8"/>
    <n v="15"/>
    <d v="2023-02-22T00:00:00"/>
    <x v="0"/>
    <x v="2"/>
    <d v="2023-03-03T00:00:00"/>
    <m/>
  </r>
  <r>
    <n v="8"/>
    <n v="42"/>
    <d v="2023-02-26T00:00:00"/>
    <x v="1"/>
    <x v="0"/>
    <d v="2023-03-03T00:00:00"/>
    <s v="Vivo"/>
  </r>
  <r>
    <n v="9"/>
    <n v="24"/>
    <d v="2023-03-10T00:00:00"/>
    <x v="1"/>
    <x v="2"/>
    <d v="2023-03-18T00:00:00"/>
    <s v="Vivo"/>
  </r>
  <r>
    <n v="9"/>
    <n v="40"/>
    <d v="2023-03-08T00:00:00"/>
    <x v="1"/>
    <x v="0"/>
    <d v="2023-03-12T00:00:00"/>
    <s v="Vivo"/>
  </r>
  <r>
    <n v="9"/>
    <n v="2"/>
    <d v="2023-02-15T00:00:00"/>
    <x v="0"/>
    <x v="1"/>
    <d v="2023-02-17T00:00:00"/>
    <m/>
  </r>
  <r>
    <n v="9"/>
    <n v="18"/>
    <d v="2023-02-27T00:00:00"/>
    <x v="0"/>
    <x v="0"/>
    <d v="2023-02-28T00:00:00"/>
    <m/>
  </r>
  <r>
    <n v="9"/>
    <n v="68"/>
    <d v="2023-02-08T00:00:00"/>
    <x v="1"/>
    <x v="0"/>
    <d v="2023-02-11T00:00:00"/>
    <s v="Muerto"/>
  </r>
  <r>
    <n v="10"/>
    <n v="60"/>
    <d v="2023-02-22T00:00:00"/>
    <x v="1"/>
    <x v="0"/>
    <d v="2023-03-01T00:00:00"/>
    <s v="Vivo"/>
  </r>
  <r>
    <n v="10"/>
    <n v="19"/>
    <d v="2023-03-15T00:00:00"/>
    <x v="1"/>
    <x v="2"/>
    <d v="2023-03-23T00:00:00"/>
    <s v="Vivo"/>
  </r>
  <r>
    <n v="10"/>
    <n v="66"/>
    <d v="2023-02-25T00:00:00"/>
    <x v="0"/>
    <x v="2"/>
    <d v="2023-03-02T00:00:00"/>
    <m/>
  </r>
  <r>
    <n v="10"/>
    <n v="41"/>
    <d v="2023-02-14T00:00:00"/>
    <x v="1"/>
    <x v="2"/>
    <d v="2023-02-16T00:00:00"/>
    <s v="Vivo"/>
  </r>
  <r>
    <n v="10"/>
    <n v="5"/>
    <d v="2023-02-08T00:00:00"/>
    <x v="1"/>
    <x v="2"/>
    <d v="2023-02-17T00:00:00"/>
    <s v="Vivo"/>
  </r>
  <r>
    <n v="10"/>
    <n v="6"/>
    <d v="2023-02-03T00:00:00"/>
    <x v="1"/>
    <x v="1"/>
    <d v="2023-02-13T00:00:00"/>
    <s v="Viv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CF34DE-E30A-134F-8734-03A2515746DF}" name="TablaDinámica2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J2:M7" firstHeaderRow="1" firstDataRow="2" firstDataCol="1"/>
  <pivotFields count="7">
    <pivotField showAll="0"/>
    <pivotField showAll="0"/>
    <pivotField numFmtId="164" showAll="0"/>
    <pivotField axis="axisCol" dataField="1" showAll="0">
      <items count="3">
        <item x="0"/>
        <item x="1"/>
        <item t="default"/>
      </items>
    </pivotField>
    <pivotField axis="axisRow" showAll="0">
      <items count="4">
        <item x="2"/>
        <item x="1"/>
        <item x="0"/>
        <item t="default"/>
      </items>
    </pivotField>
    <pivotField numFmtId="14" showAll="0"/>
    <pivotField showAll="0"/>
  </pivotFields>
  <rowFields count="1">
    <field x="4"/>
  </rowFields>
  <rowItems count="4">
    <i>
      <x/>
    </i>
    <i>
      <x v="1"/>
    </i>
    <i>
      <x v="2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TASA SECUNDARIA DE ATAQUE" fld="3" subtotal="count" showDataAs="percentOfRow" baseField="0" baseItem="0" numFmtId="10"/>
  </dataFields>
  <formats count="1">
    <format dxfId="0">
      <pivotArea outline="0" collapsedLevelsAreSubtotals="1" fieldPosition="0">
        <references count="1">
          <reference field="3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B1" workbookViewId="0">
      <selection activeCell="F22" sqref="F22"/>
    </sheetView>
  </sheetViews>
  <sheetFormatPr baseColWidth="10" defaultRowHeight="15" x14ac:dyDescent="0.2"/>
  <cols>
    <col min="2" max="2" width="14.5" bestFit="1" customWidth="1"/>
    <col min="3" max="3" width="18.6640625" bestFit="1" customWidth="1"/>
    <col min="10" max="10" width="12.6640625" bestFit="1" customWidth="1"/>
    <col min="14" max="14" width="15.1640625" bestFit="1" customWidth="1"/>
    <col min="15" max="15" width="9.5" bestFit="1" customWidth="1"/>
    <col min="16" max="16" width="5.1640625" bestFit="1" customWidth="1"/>
  </cols>
  <sheetData>
    <row r="1" spans="1:16" x14ac:dyDescent="0.2">
      <c r="A1" t="s">
        <v>13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28</v>
      </c>
      <c r="L1" t="s">
        <v>40</v>
      </c>
    </row>
    <row r="2" spans="1:16" x14ac:dyDescent="0.2">
      <c r="A2">
        <v>1</v>
      </c>
      <c r="B2" s="3">
        <v>44951</v>
      </c>
      <c r="C2" s="3">
        <v>44954</v>
      </c>
      <c r="D2">
        <v>39</v>
      </c>
      <c r="E2" t="s">
        <v>9</v>
      </c>
      <c r="F2" t="s">
        <v>10</v>
      </c>
      <c r="G2" t="s">
        <v>10</v>
      </c>
      <c r="H2" t="s">
        <v>10</v>
      </c>
      <c r="I2" t="s">
        <v>10</v>
      </c>
      <c r="J2" t="s">
        <v>10</v>
      </c>
      <c r="K2" t="s">
        <v>29</v>
      </c>
      <c r="L2">
        <f>C2-B2</f>
        <v>3</v>
      </c>
      <c r="N2" s="6" t="s">
        <v>43</v>
      </c>
      <c r="O2" s="6">
        <f>MEDIAN(L2:L11)</f>
        <v>6</v>
      </c>
      <c r="P2" s="6" t="s">
        <v>32</v>
      </c>
    </row>
    <row r="3" spans="1:16" x14ac:dyDescent="0.2">
      <c r="A3">
        <v>2</v>
      </c>
      <c r="B3" s="3">
        <v>44949</v>
      </c>
      <c r="C3" s="3">
        <v>44956</v>
      </c>
      <c r="D3">
        <v>54</v>
      </c>
      <c r="E3" t="s">
        <v>9</v>
      </c>
      <c r="F3" t="s">
        <v>10</v>
      </c>
      <c r="G3" t="s">
        <v>10</v>
      </c>
      <c r="H3" t="s">
        <v>10</v>
      </c>
      <c r="I3" t="s">
        <v>10</v>
      </c>
      <c r="J3" t="s">
        <v>10</v>
      </c>
      <c r="K3" t="s">
        <v>29</v>
      </c>
      <c r="L3">
        <f t="shared" ref="L3:L11" si="0">C3-B3</f>
        <v>7</v>
      </c>
      <c r="N3" s="6" t="s">
        <v>44</v>
      </c>
      <c r="O3" s="6">
        <f>PERCENTILE(L2:L11,0.05)</f>
        <v>3</v>
      </c>
      <c r="P3" s="6" t="s">
        <v>32</v>
      </c>
    </row>
    <row r="4" spans="1:16" x14ac:dyDescent="0.2">
      <c r="A4">
        <v>3</v>
      </c>
      <c r="B4" s="3">
        <v>44961</v>
      </c>
      <c r="C4" s="3">
        <v>44964</v>
      </c>
      <c r="D4">
        <v>9</v>
      </c>
      <c r="E4" t="s">
        <v>9</v>
      </c>
      <c r="F4" t="s">
        <v>10</v>
      </c>
      <c r="G4" t="s">
        <v>12</v>
      </c>
      <c r="H4" t="s">
        <v>10</v>
      </c>
      <c r="I4" t="s">
        <v>12</v>
      </c>
      <c r="J4" t="s">
        <v>10</v>
      </c>
      <c r="K4" t="s">
        <v>30</v>
      </c>
      <c r="L4">
        <f t="shared" si="0"/>
        <v>3</v>
      </c>
      <c r="N4" s="6" t="s">
        <v>45</v>
      </c>
      <c r="O4" s="6">
        <f>PERCENTILE(L2:L11,0.95)</f>
        <v>9.0999999999999979</v>
      </c>
      <c r="P4" s="6" t="s">
        <v>32</v>
      </c>
    </row>
    <row r="5" spans="1:16" x14ac:dyDescent="0.2">
      <c r="A5">
        <v>4</v>
      </c>
      <c r="B5" s="3">
        <v>44966</v>
      </c>
      <c r="C5" s="3">
        <v>44973</v>
      </c>
      <c r="D5">
        <v>71</v>
      </c>
      <c r="E5" t="s">
        <v>9</v>
      </c>
      <c r="F5" t="s">
        <v>10</v>
      </c>
      <c r="G5" t="s">
        <v>10</v>
      </c>
      <c r="H5" t="s">
        <v>10</v>
      </c>
      <c r="I5" t="s">
        <v>10</v>
      </c>
      <c r="J5" t="s">
        <v>12</v>
      </c>
      <c r="K5" t="s">
        <v>29</v>
      </c>
      <c r="L5">
        <f t="shared" si="0"/>
        <v>7</v>
      </c>
    </row>
    <row r="6" spans="1:16" x14ac:dyDescent="0.2">
      <c r="A6">
        <v>5</v>
      </c>
      <c r="B6" s="3">
        <v>44974</v>
      </c>
      <c r="C6" s="3">
        <v>44980</v>
      </c>
      <c r="D6">
        <v>48</v>
      </c>
      <c r="E6" t="s">
        <v>11</v>
      </c>
      <c r="F6" t="s">
        <v>10</v>
      </c>
      <c r="G6" t="s">
        <v>10</v>
      </c>
      <c r="H6" t="s">
        <v>10</v>
      </c>
      <c r="I6" t="s">
        <v>12</v>
      </c>
      <c r="J6" t="s">
        <v>12</v>
      </c>
      <c r="K6" t="s">
        <v>29</v>
      </c>
      <c r="L6">
        <f t="shared" si="0"/>
        <v>6</v>
      </c>
    </row>
    <row r="7" spans="1:16" x14ac:dyDescent="0.2">
      <c r="A7">
        <v>6</v>
      </c>
      <c r="B7" s="3">
        <v>44956</v>
      </c>
      <c r="C7" s="3">
        <v>44966</v>
      </c>
      <c r="D7">
        <v>77</v>
      </c>
      <c r="E7" t="s">
        <v>9</v>
      </c>
      <c r="F7" t="s">
        <v>10</v>
      </c>
      <c r="G7" t="s">
        <v>10</v>
      </c>
      <c r="H7" t="s">
        <v>10</v>
      </c>
      <c r="I7" t="s">
        <v>10</v>
      </c>
      <c r="J7" t="s">
        <v>12</v>
      </c>
      <c r="K7" t="s">
        <v>29</v>
      </c>
      <c r="L7">
        <f t="shared" si="0"/>
        <v>10</v>
      </c>
      <c r="N7" s="6" t="s">
        <v>47</v>
      </c>
      <c r="O7" s="6">
        <v>43</v>
      </c>
      <c r="P7" s="6" t="s">
        <v>26</v>
      </c>
    </row>
    <row r="8" spans="1:16" x14ac:dyDescent="0.2">
      <c r="A8">
        <v>7</v>
      </c>
      <c r="B8" s="3">
        <v>44938</v>
      </c>
      <c r="C8" s="3">
        <v>44943</v>
      </c>
      <c r="D8">
        <v>56</v>
      </c>
      <c r="E8" t="s">
        <v>9</v>
      </c>
      <c r="F8" t="s">
        <v>14</v>
      </c>
      <c r="G8" t="s">
        <v>10</v>
      </c>
      <c r="H8" t="s">
        <v>10</v>
      </c>
      <c r="I8" t="s">
        <v>12</v>
      </c>
      <c r="J8" t="s">
        <v>10</v>
      </c>
      <c r="K8" t="s">
        <v>29</v>
      </c>
      <c r="L8">
        <f t="shared" si="0"/>
        <v>5</v>
      </c>
      <c r="N8" s="6" t="s">
        <v>48</v>
      </c>
      <c r="O8" s="6">
        <v>4</v>
      </c>
      <c r="P8" s="6" t="s">
        <v>26</v>
      </c>
    </row>
    <row r="9" spans="1:16" x14ac:dyDescent="0.2">
      <c r="A9">
        <v>8</v>
      </c>
      <c r="B9" s="3">
        <v>44957</v>
      </c>
      <c r="C9" s="3">
        <v>44962</v>
      </c>
      <c r="D9">
        <v>39</v>
      </c>
      <c r="E9" t="s">
        <v>9</v>
      </c>
      <c r="F9" t="s">
        <v>10</v>
      </c>
      <c r="G9" t="s">
        <v>10</v>
      </c>
      <c r="H9" t="s">
        <v>10</v>
      </c>
      <c r="I9" t="s">
        <v>10</v>
      </c>
      <c r="J9" t="s">
        <v>12</v>
      </c>
      <c r="K9" t="s">
        <v>29</v>
      </c>
      <c r="L9">
        <f t="shared" si="0"/>
        <v>5</v>
      </c>
      <c r="N9" s="6" t="s">
        <v>46</v>
      </c>
      <c r="O9" s="7">
        <f>O8/O7*100</f>
        <v>9.3023255813953494</v>
      </c>
      <c r="P9" s="6" t="s">
        <v>52</v>
      </c>
    </row>
    <row r="10" spans="1:16" x14ac:dyDescent="0.2">
      <c r="A10">
        <v>9</v>
      </c>
      <c r="B10" s="3">
        <v>44974</v>
      </c>
      <c r="C10" s="3">
        <v>44982</v>
      </c>
      <c r="D10">
        <v>68</v>
      </c>
      <c r="E10" t="s">
        <v>11</v>
      </c>
      <c r="F10" t="s">
        <v>10</v>
      </c>
      <c r="G10" t="s">
        <v>10</v>
      </c>
      <c r="H10" t="s">
        <v>10</v>
      </c>
      <c r="I10" t="s">
        <v>10</v>
      </c>
      <c r="J10" t="s">
        <v>10</v>
      </c>
      <c r="K10" t="s">
        <v>30</v>
      </c>
      <c r="L10">
        <f t="shared" si="0"/>
        <v>8</v>
      </c>
      <c r="N10" s="6" t="s">
        <v>49</v>
      </c>
      <c r="O10" s="7">
        <f>SQRT(9.3*(100-9.3)/43)</f>
        <v>4.4290531299485423</v>
      </c>
      <c r="P10" s="6" t="s">
        <v>52</v>
      </c>
    </row>
    <row r="11" spans="1:16" x14ac:dyDescent="0.2">
      <c r="A11">
        <v>10</v>
      </c>
      <c r="B11" s="3">
        <v>44972</v>
      </c>
      <c r="C11" s="3">
        <v>44978</v>
      </c>
      <c r="D11">
        <v>1</v>
      </c>
      <c r="E11" t="s">
        <v>9</v>
      </c>
      <c r="F11" t="s">
        <v>10</v>
      </c>
      <c r="G11" t="s">
        <v>10</v>
      </c>
      <c r="H11" t="s">
        <v>10</v>
      </c>
      <c r="I11" t="s">
        <v>10</v>
      </c>
      <c r="J11" t="s">
        <v>10</v>
      </c>
      <c r="K11" t="s">
        <v>29</v>
      </c>
      <c r="L11">
        <f t="shared" si="0"/>
        <v>6</v>
      </c>
      <c r="N11" s="6" t="s">
        <v>50</v>
      </c>
      <c r="O11" s="7">
        <f>O9-(1.96*O10)</f>
        <v>0.62138144669620665</v>
      </c>
      <c r="P11" s="6" t="s">
        <v>52</v>
      </c>
    </row>
    <row r="12" spans="1:16" x14ac:dyDescent="0.2">
      <c r="N12" s="6" t="s">
        <v>51</v>
      </c>
      <c r="O12" s="7">
        <f>O9+(1.96*O10)</f>
        <v>17.98326971609449</v>
      </c>
      <c r="P12" s="6" t="s">
        <v>52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ED330-C829-D14B-887F-A3858357321D}">
  <dimension ref="A1:M47"/>
  <sheetViews>
    <sheetView workbookViewId="0">
      <selection activeCell="P17" sqref="P17"/>
    </sheetView>
  </sheetViews>
  <sheetFormatPr baseColWidth="10" defaultRowHeight="15" x14ac:dyDescent="0.2"/>
  <cols>
    <col min="6" max="6" width="18.6640625" bestFit="1" customWidth="1"/>
    <col min="10" max="10" width="25" bestFit="1" customWidth="1"/>
    <col min="11" max="11" width="20.33203125" bestFit="1" customWidth="1"/>
    <col min="12" max="12" width="7.33203125" bestFit="1" customWidth="1"/>
    <col min="13" max="13" width="11.1640625" bestFit="1" customWidth="1"/>
  </cols>
  <sheetData>
    <row r="1" spans="1:13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1</v>
      </c>
      <c r="G1" t="s">
        <v>28</v>
      </c>
    </row>
    <row r="2" spans="1:13" x14ac:dyDescent="0.2">
      <c r="A2">
        <v>1</v>
      </c>
      <c r="B2">
        <v>15</v>
      </c>
      <c r="C2" s="1">
        <v>44974</v>
      </c>
      <c r="D2" t="s">
        <v>22</v>
      </c>
      <c r="E2" t="s">
        <v>23</v>
      </c>
      <c r="F2" s="3">
        <v>44984</v>
      </c>
      <c r="J2" s="4" t="s">
        <v>54</v>
      </c>
      <c r="K2" s="4" t="s">
        <v>53</v>
      </c>
    </row>
    <row r="3" spans="1:13" x14ac:dyDescent="0.2">
      <c r="A3">
        <v>2</v>
      </c>
      <c r="B3">
        <v>36</v>
      </c>
      <c r="C3" s="1">
        <v>44984</v>
      </c>
      <c r="D3" t="s">
        <v>20</v>
      </c>
      <c r="E3" t="s">
        <v>21</v>
      </c>
      <c r="F3" s="3">
        <v>44985</v>
      </c>
      <c r="G3" t="s">
        <v>29</v>
      </c>
      <c r="J3" s="4" t="s">
        <v>41</v>
      </c>
      <c r="K3" t="s">
        <v>22</v>
      </c>
      <c r="L3" t="s">
        <v>20</v>
      </c>
      <c r="M3" t="s">
        <v>42</v>
      </c>
    </row>
    <row r="4" spans="1:13" x14ac:dyDescent="0.2">
      <c r="A4">
        <v>2</v>
      </c>
      <c r="B4">
        <v>25</v>
      </c>
      <c r="C4" s="1">
        <v>44969</v>
      </c>
      <c r="D4" t="s">
        <v>20</v>
      </c>
      <c r="E4" t="s">
        <v>24</v>
      </c>
      <c r="F4" s="3">
        <v>44979</v>
      </c>
      <c r="G4" t="s">
        <v>29</v>
      </c>
      <c r="J4" s="5" t="s">
        <v>24</v>
      </c>
      <c r="K4" s="8">
        <v>0.26315789473684209</v>
      </c>
      <c r="L4" s="9">
        <v>0.73684210526315785</v>
      </c>
      <c r="M4" s="8">
        <v>1</v>
      </c>
    </row>
    <row r="5" spans="1:13" x14ac:dyDescent="0.2">
      <c r="A5">
        <v>2</v>
      </c>
      <c r="B5">
        <v>41</v>
      </c>
      <c r="C5" s="1">
        <v>44972</v>
      </c>
      <c r="D5" t="s">
        <v>20</v>
      </c>
      <c r="E5" t="s">
        <v>24</v>
      </c>
      <c r="F5" s="3">
        <v>44977</v>
      </c>
      <c r="G5" t="s">
        <v>29</v>
      </c>
      <c r="J5" s="5" t="s">
        <v>21</v>
      </c>
      <c r="K5" s="8">
        <v>0.33333333333333331</v>
      </c>
      <c r="L5" s="9">
        <v>0.66666666666666663</v>
      </c>
      <c r="M5" s="8">
        <v>1</v>
      </c>
    </row>
    <row r="6" spans="1:13" x14ac:dyDescent="0.2">
      <c r="A6">
        <v>2</v>
      </c>
      <c r="B6">
        <v>5</v>
      </c>
      <c r="C6" s="1">
        <v>44991</v>
      </c>
      <c r="D6" t="s">
        <v>22</v>
      </c>
      <c r="E6" t="s">
        <v>23</v>
      </c>
      <c r="F6" s="3">
        <v>44997</v>
      </c>
      <c r="J6" s="5" t="s">
        <v>23</v>
      </c>
      <c r="K6" s="8">
        <v>0.26666666666666666</v>
      </c>
      <c r="L6" s="9">
        <v>0.73333333333333328</v>
      </c>
      <c r="M6" s="8">
        <v>1</v>
      </c>
    </row>
    <row r="7" spans="1:13" x14ac:dyDescent="0.2">
      <c r="A7">
        <v>2</v>
      </c>
      <c r="B7">
        <v>2</v>
      </c>
      <c r="C7" s="1">
        <v>44971</v>
      </c>
      <c r="D7" t="s">
        <v>22</v>
      </c>
      <c r="E7" t="s">
        <v>23</v>
      </c>
      <c r="F7" s="3">
        <v>44976</v>
      </c>
      <c r="J7" s="5" t="s">
        <v>42</v>
      </c>
      <c r="K7" s="8">
        <v>0.28260869565217389</v>
      </c>
      <c r="L7" s="9">
        <v>0.71739130434782605</v>
      </c>
      <c r="M7" s="8">
        <v>1</v>
      </c>
    </row>
    <row r="8" spans="1:13" x14ac:dyDescent="0.2">
      <c r="A8">
        <v>2</v>
      </c>
      <c r="B8">
        <v>51</v>
      </c>
      <c r="C8" s="1">
        <v>44959</v>
      </c>
      <c r="D8" t="s">
        <v>20</v>
      </c>
      <c r="E8" t="s">
        <v>23</v>
      </c>
      <c r="F8" s="3">
        <v>44960</v>
      </c>
      <c r="G8" t="s">
        <v>29</v>
      </c>
    </row>
    <row r="9" spans="1:13" x14ac:dyDescent="0.2">
      <c r="A9">
        <v>3</v>
      </c>
      <c r="B9">
        <v>33</v>
      </c>
      <c r="C9" s="1">
        <v>44973</v>
      </c>
      <c r="D9" t="s">
        <v>20</v>
      </c>
      <c r="E9" t="s">
        <v>21</v>
      </c>
      <c r="F9" s="3">
        <v>44983</v>
      </c>
      <c r="G9" t="s">
        <v>29</v>
      </c>
    </row>
    <row r="10" spans="1:13" x14ac:dyDescent="0.2">
      <c r="A10">
        <v>3</v>
      </c>
      <c r="B10">
        <v>7</v>
      </c>
      <c r="C10" s="1">
        <v>44972</v>
      </c>
      <c r="D10" t="s">
        <v>20</v>
      </c>
      <c r="E10" t="s">
        <v>24</v>
      </c>
      <c r="F10" s="3">
        <v>44977</v>
      </c>
      <c r="G10" t="s">
        <v>29</v>
      </c>
    </row>
    <row r="11" spans="1:13" x14ac:dyDescent="0.2">
      <c r="A11">
        <v>3</v>
      </c>
      <c r="B11">
        <v>15</v>
      </c>
      <c r="C11" s="1">
        <v>44967</v>
      </c>
      <c r="D11" t="s">
        <v>22</v>
      </c>
      <c r="E11" t="s">
        <v>24</v>
      </c>
      <c r="F11" s="3">
        <v>44975</v>
      </c>
    </row>
    <row r="12" spans="1:13" x14ac:dyDescent="0.2">
      <c r="A12">
        <v>3</v>
      </c>
      <c r="B12">
        <v>11</v>
      </c>
      <c r="C12" s="1">
        <v>44981</v>
      </c>
      <c r="D12" t="s">
        <v>20</v>
      </c>
      <c r="E12" t="s">
        <v>24</v>
      </c>
      <c r="F12" s="3">
        <v>44989</v>
      </c>
      <c r="G12" t="s">
        <v>29</v>
      </c>
    </row>
    <row r="13" spans="1:13" x14ac:dyDescent="0.2">
      <c r="A13">
        <v>3</v>
      </c>
      <c r="B13">
        <v>48</v>
      </c>
      <c r="C13" s="1">
        <v>44984</v>
      </c>
      <c r="D13" t="s">
        <v>20</v>
      </c>
      <c r="E13" t="s">
        <v>24</v>
      </c>
      <c r="F13" s="3">
        <v>44985</v>
      </c>
      <c r="G13" t="s">
        <v>29</v>
      </c>
    </row>
    <row r="14" spans="1:13" x14ac:dyDescent="0.2">
      <c r="A14">
        <v>3</v>
      </c>
      <c r="B14">
        <v>25</v>
      </c>
      <c r="C14" s="1">
        <v>44960</v>
      </c>
      <c r="D14" t="s">
        <v>20</v>
      </c>
      <c r="E14" t="s">
        <v>24</v>
      </c>
      <c r="F14" s="3">
        <v>44967</v>
      </c>
      <c r="G14" t="s">
        <v>29</v>
      </c>
    </row>
    <row r="15" spans="1:13" x14ac:dyDescent="0.2">
      <c r="A15">
        <v>3</v>
      </c>
      <c r="B15">
        <v>10</v>
      </c>
      <c r="C15" s="1">
        <v>44991</v>
      </c>
      <c r="D15" t="s">
        <v>22</v>
      </c>
      <c r="E15" t="s">
        <v>21</v>
      </c>
      <c r="F15" s="3">
        <v>44994</v>
      </c>
    </row>
    <row r="16" spans="1:13" x14ac:dyDescent="0.2">
      <c r="A16">
        <v>4</v>
      </c>
      <c r="B16">
        <v>28</v>
      </c>
      <c r="C16" s="1">
        <v>45000</v>
      </c>
      <c r="D16" t="s">
        <v>20</v>
      </c>
      <c r="E16" t="s">
        <v>24</v>
      </c>
      <c r="F16" s="3">
        <v>45010</v>
      </c>
      <c r="G16" t="s">
        <v>29</v>
      </c>
    </row>
    <row r="17" spans="1:7" x14ac:dyDescent="0.2">
      <c r="A17">
        <v>4</v>
      </c>
      <c r="B17">
        <v>6</v>
      </c>
      <c r="C17" s="1">
        <v>44997</v>
      </c>
      <c r="D17" t="s">
        <v>22</v>
      </c>
      <c r="E17" t="s">
        <v>21</v>
      </c>
      <c r="F17" s="3">
        <v>45001</v>
      </c>
    </row>
    <row r="18" spans="1:7" x14ac:dyDescent="0.2">
      <c r="A18">
        <v>4</v>
      </c>
      <c r="B18">
        <v>12</v>
      </c>
      <c r="C18" s="1">
        <v>44987</v>
      </c>
      <c r="D18" t="s">
        <v>22</v>
      </c>
      <c r="E18" t="s">
        <v>21</v>
      </c>
      <c r="F18" s="3">
        <v>44994</v>
      </c>
    </row>
    <row r="19" spans="1:7" x14ac:dyDescent="0.2">
      <c r="A19">
        <v>4</v>
      </c>
      <c r="B19">
        <v>19</v>
      </c>
      <c r="C19" s="1">
        <v>44973</v>
      </c>
      <c r="D19" t="s">
        <v>20</v>
      </c>
      <c r="E19" t="s">
        <v>23</v>
      </c>
      <c r="F19" s="3">
        <v>44980</v>
      </c>
      <c r="G19" t="s">
        <v>29</v>
      </c>
    </row>
    <row r="20" spans="1:7" x14ac:dyDescent="0.2">
      <c r="A20">
        <v>4</v>
      </c>
      <c r="B20">
        <v>35</v>
      </c>
      <c r="C20" s="1">
        <v>44966</v>
      </c>
      <c r="D20" t="s">
        <v>20</v>
      </c>
      <c r="E20" t="s">
        <v>24</v>
      </c>
      <c r="F20" s="3">
        <v>44973</v>
      </c>
      <c r="G20" t="s">
        <v>29</v>
      </c>
    </row>
    <row r="21" spans="1:7" x14ac:dyDescent="0.2">
      <c r="A21">
        <v>4</v>
      </c>
      <c r="B21">
        <v>8</v>
      </c>
      <c r="C21" s="1">
        <v>44970</v>
      </c>
      <c r="D21" t="s">
        <v>20</v>
      </c>
      <c r="E21" t="s">
        <v>23</v>
      </c>
      <c r="F21" s="3">
        <v>44976</v>
      </c>
      <c r="G21" t="s">
        <v>29</v>
      </c>
    </row>
    <row r="22" spans="1:7" x14ac:dyDescent="0.2">
      <c r="A22">
        <v>5</v>
      </c>
      <c r="B22">
        <v>55</v>
      </c>
      <c r="C22" s="1">
        <v>44984</v>
      </c>
      <c r="D22" t="s">
        <v>20</v>
      </c>
      <c r="E22" t="s">
        <v>23</v>
      </c>
      <c r="F22" s="3">
        <v>44993</v>
      </c>
      <c r="G22" t="s">
        <v>29</v>
      </c>
    </row>
    <row r="23" spans="1:7" x14ac:dyDescent="0.2">
      <c r="A23">
        <v>6</v>
      </c>
      <c r="B23">
        <v>48</v>
      </c>
      <c r="C23" s="1">
        <v>44975</v>
      </c>
      <c r="D23" t="s">
        <v>22</v>
      </c>
      <c r="E23" t="s">
        <v>24</v>
      </c>
      <c r="F23" s="3">
        <v>44979</v>
      </c>
    </row>
    <row r="24" spans="1:7" x14ac:dyDescent="0.2">
      <c r="A24">
        <v>6</v>
      </c>
      <c r="B24">
        <v>2</v>
      </c>
      <c r="C24" s="1">
        <v>44966</v>
      </c>
      <c r="D24" t="s">
        <v>20</v>
      </c>
      <c r="E24" t="s">
        <v>21</v>
      </c>
      <c r="F24" s="3">
        <v>44975</v>
      </c>
      <c r="G24" t="s">
        <v>29</v>
      </c>
    </row>
    <row r="25" spans="1:7" x14ac:dyDescent="0.2">
      <c r="A25">
        <v>6</v>
      </c>
      <c r="B25">
        <v>53</v>
      </c>
      <c r="C25" s="1">
        <v>44992</v>
      </c>
      <c r="D25" t="s">
        <v>20</v>
      </c>
      <c r="E25" t="s">
        <v>23</v>
      </c>
      <c r="F25" s="3">
        <v>44995</v>
      </c>
      <c r="G25" t="s">
        <v>29</v>
      </c>
    </row>
    <row r="26" spans="1:7" x14ac:dyDescent="0.2">
      <c r="A26">
        <v>7</v>
      </c>
      <c r="B26">
        <v>31</v>
      </c>
      <c r="C26" s="1">
        <v>44966</v>
      </c>
      <c r="D26" t="s">
        <v>20</v>
      </c>
      <c r="E26" t="s">
        <v>21</v>
      </c>
      <c r="F26" s="3">
        <v>44969</v>
      </c>
      <c r="G26" t="s">
        <v>29</v>
      </c>
    </row>
    <row r="27" spans="1:7" x14ac:dyDescent="0.2">
      <c r="A27">
        <v>7</v>
      </c>
      <c r="B27">
        <v>29</v>
      </c>
      <c r="C27" s="1">
        <v>44962</v>
      </c>
      <c r="D27" t="s">
        <v>20</v>
      </c>
      <c r="E27" t="s">
        <v>24</v>
      </c>
      <c r="F27" s="3">
        <v>44970</v>
      </c>
      <c r="G27" t="s">
        <v>29</v>
      </c>
    </row>
    <row r="28" spans="1:7" x14ac:dyDescent="0.2">
      <c r="A28">
        <v>7</v>
      </c>
      <c r="B28">
        <v>33</v>
      </c>
      <c r="C28" s="1">
        <v>44997</v>
      </c>
      <c r="D28" t="s">
        <v>20</v>
      </c>
      <c r="E28" t="s">
        <v>23</v>
      </c>
      <c r="F28" s="3">
        <v>45006</v>
      </c>
      <c r="G28" t="s">
        <v>29</v>
      </c>
    </row>
    <row r="29" spans="1:7" x14ac:dyDescent="0.2">
      <c r="A29">
        <v>7</v>
      </c>
      <c r="B29">
        <v>27</v>
      </c>
      <c r="C29" s="1">
        <v>44985</v>
      </c>
      <c r="D29" t="s">
        <v>20</v>
      </c>
      <c r="E29" t="s">
        <v>21</v>
      </c>
      <c r="F29" s="3">
        <v>44986</v>
      </c>
      <c r="G29" t="s">
        <v>29</v>
      </c>
    </row>
    <row r="30" spans="1:7" x14ac:dyDescent="0.2">
      <c r="A30">
        <v>7</v>
      </c>
      <c r="B30">
        <v>25</v>
      </c>
      <c r="C30" s="1">
        <v>44975</v>
      </c>
      <c r="D30" t="s">
        <v>22</v>
      </c>
      <c r="E30" t="s">
        <v>24</v>
      </c>
      <c r="F30" s="3">
        <v>44979</v>
      </c>
    </row>
    <row r="31" spans="1:7" x14ac:dyDescent="0.2">
      <c r="A31">
        <v>7</v>
      </c>
      <c r="B31">
        <v>56</v>
      </c>
      <c r="C31" s="1">
        <v>44963</v>
      </c>
      <c r="D31" t="s">
        <v>20</v>
      </c>
      <c r="E31" t="s">
        <v>23</v>
      </c>
      <c r="F31" s="3">
        <v>44973</v>
      </c>
      <c r="G31" t="s">
        <v>29</v>
      </c>
    </row>
    <row r="32" spans="1:7" x14ac:dyDescent="0.2">
      <c r="A32">
        <v>7</v>
      </c>
      <c r="B32">
        <v>40</v>
      </c>
      <c r="C32" s="1">
        <v>44997</v>
      </c>
      <c r="D32" t="s">
        <v>20</v>
      </c>
      <c r="E32" t="s">
        <v>24</v>
      </c>
      <c r="F32" s="3">
        <v>44998</v>
      </c>
      <c r="G32" t="s">
        <v>29</v>
      </c>
    </row>
    <row r="33" spans="1:7" x14ac:dyDescent="0.2">
      <c r="A33">
        <v>8</v>
      </c>
      <c r="B33">
        <v>63</v>
      </c>
      <c r="C33" s="1">
        <v>45000</v>
      </c>
      <c r="D33" t="s">
        <v>20</v>
      </c>
      <c r="E33" t="s">
        <v>21</v>
      </c>
      <c r="F33" s="3">
        <v>45010</v>
      </c>
      <c r="G33" t="s">
        <v>30</v>
      </c>
    </row>
    <row r="34" spans="1:7" x14ac:dyDescent="0.2">
      <c r="A34">
        <v>8</v>
      </c>
      <c r="B34">
        <v>10</v>
      </c>
      <c r="C34" s="1">
        <v>45000</v>
      </c>
      <c r="D34" t="s">
        <v>20</v>
      </c>
      <c r="E34" t="s">
        <v>21</v>
      </c>
      <c r="F34" s="3">
        <v>45005</v>
      </c>
      <c r="G34" t="s">
        <v>29</v>
      </c>
    </row>
    <row r="35" spans="1:7" x14ac:dyDescent="0.2">
      <c r="A35">
        <v>8</v>
      </c>
      <c r="B35">
        <v>15</v>
      </c>
      <c r="C35" s="1">
        <v>44979</v>
      </c>
      <c r="D35" t="s">
        <v>22</v>
      </c>
      <c r="E35" t="s">
        <v>24</v>
      </c>
      <c r="F35" s="3">
        <v>44988</v>
      </c>
    </row>
    <row r="36" spans="1:7" x14ac:dyDescent="0.2">
      <c r="A36">
        <v>8</v>
      </c>
      <c r="B36">
        <v>42</v>
      </c>
      <c r="C36" s="1">
        <v>44983</v>
      </c>
      <c r="D36" t="s">
        <v>20</v>
      </c>
      <c r="E36" t="s">
        <v>23</v>
      </c>
      <c r="F36" s="3">
        <v>44988</v>
      </c>
      <c r="G36" t="s">
        <v>29</v>
      </c>
    </row>
    <row r="37" spans="1:7" x14ac:dyDescent="0.2">
      <c r="A37">
        <v>9</v>
      </c>
      <c r="B37">
        <v>24</v>
      </c>
      <c r="C37" s="1">
        <v>44995</v>
      </c>
      <c r="D37" t="s">
        <v>20</v>
      </c>
      <c r="E37" t="s">
        <v>24</v>
      </c>
      <c r="F37" s="3">
        <v>45003</v>
      </c>
      <c r="G37" t="s">
        <v>29</v>
      </c>
    </row>
    <row r="38" spans="1:7" x14ac:dyDescent="0.2">
      <c r="A38">
        <v>9</v>
      </c>
      <c r="B38">
        <v>40</v>
      </c>
      <c r="C38" s="1">
        <v>44993</v>
      </c>
      <c r="D38" t="s">
        <v>20</v>
      </c>
      <c r="E38" t="s">
        <v>23</v>
      </c>
      <c r="F38" s="3">
        <v>44997</v>
      </c>
      <c r="G38" t="s">
        <v>29</v>
      </c>
    </row>
    <row r="39" spans="1:7" x14ac:dyDescent="0.2">
      <c r="A39">
        <v>9</v>
      </c>
      <c r="B39">
        <v>2</v>
      </c>
      <c r="C39" s="1">
        <v>44972</v>
      </c>
      <c r="D39" t="s">
        <v>22</v>
      </c>
      <c r="E39" t="s">
        <v>21</v>
      </c>
      <c r="F39" s="3">
        <v>44974</v>
      </c>
    </row>
    <row r="40" spans="1:7" x14ac:dyDescent="0.2">
      <c r="A40">
        <v>9</v>
      </c>
      <c r="B40">
        <v>18</v>
      </c>
      <c r="C40" s="1">
        <v>44984</v>
      </c>
      <c r="D40" t="s">
        <v>22</v>
      </c>
      <c r="E40" t="s">
        <v>23</v>
      </c>
      <c r="F40" s="3">
        <v>44985</v>
      </c>
    </row>
    <row r="41" spans="1:7" x14ac:dyDescent="0.2">
      <c r="A41">
        <v>9</v>
      </c>
      <c r="B41">
        <v>68</v>
      </c>
      <c r="C41" s="1">
        <v>44965</v>
      </c>
      <c r="D41" t="s">
        <v>20</v>
      </c>
      <c r="E41" t="s">
        <v>23</v>
      </c>
      <c r="F41" s="3">
        <v>44968</v>
      </c>
      <c r="G41" t="s">
        <v>30</v>
      </c>
    </row>
    <row r="42" spans="1:7" x14ac:dyDescent="0.2">
      <c r="A42">
        <v>10</v>
      </c>
      <c r="B42">
        <v>60</v>
      </c>
      <c r="C42" s="1">
        <v>44979</v>
      </c>
      <c r="D42" t="s">
        <v>20</v>
      </c>
      <c r="E42" t="s">
        <v>23</v>
      </c>
      <c r="F42" s="3">
        <v>44986</v>
      </c>
      <c r="G42" t="s">
        <v>29</v>
      </c>
    </row>
    <row r="43" spans="1:7" x14ac:dyDescent="0.2">
      <c r="A43">
        <v>10</v>
      </c>
      <c r="B43">
        <v>19</v>
      </c>
      <c r="C43" s="1">
        <v>45000</v>
      </c>
      <c r="D43" t="s">
        <v>20</v>
      </c>
      <c r="E43" t="s">
        <v>24</v>
      </c>
      <c r="F43" s="3">
        <v>45008</v>
      </c>
      <c r="G43" t="s">
        <v>29</v>
      </c>
    </row>
    <row r="44" spans="1:7" x14ac:dyDescent="0.2">
      <c r="A44">
        <v>10</v>
      </c>
      <c r="B44">
        <v>66</v>
      </c>
      <c r="C44" s="1">
        <v>44982</v>
      </c>
      <c r="D44" t="s">
        <v>22</v>
      </c>
      <c r="E44" t="s">
        <v>24</v>
      </c>
      <c r="F44" s="3">
        <v>44987</v>
      </c>
    </row>
    <row r="45" spans="1:7" x14ac:dyDescent="0.2">
      <c r="A45">
        <v>10</v>
      </c>
      <c r="B45">
        <v>41</v>
      </c>
      <c r="C45" s="1">
        <v>44971</v>
      </c>
      <c r="D45" t="s">
        <v>20</v>
      </c>
      <c r="E45" t="s">
        <v>24</v>
      </c>
      <c r="F45" s="3">
        <v>44973</v>
      </c>
      <c r="G45" t="s">
        <v>29</v>
      </c>
    </row>
    <row r="46" spans="1:7" x14ac:dyDescent="0.2">
      <c r="A46">
        <v>10</v>
      </c>
      <c r="B46">
        <v>5</v>
      </c>
      <c r="C46" s="1">
        <v>44965</v>
      </c>
      <c r="D46" t="s">
        <v>20</v>
      </c>
      <c r="E46" t="s">
        <v>24</v>
      </c>
      <c r="F46" s="3">
        <v>44974</v>
      </c>
      <c r="G46" t="s">
        <v>29</v>
      </c>
    </row>
    <row r="47" spans="1:7" x14ac:dyDescent="0.2">
      <c r="A47">
        <v>10</v>
      </c>
      <c r="B47">
        <v>6</v>
      </c>
      <c r="C47" s="1">
        <v>44960</v>
      </c>
      <c r="D47" t="s">
        <v>20</v>
      </c>
      <c r="E47" t="s">
        <v>21</v>
      </c>
      <c r="F47" s="3">
        <v>44970</v>
      </c>
      <c r="G47" t="s">
        <v>29</v>
      </c>
    </row>
  </sheetData>
  <autoFilter ref="A1:G47" xr:uid="{FD4ED330-C829-D14B-887F-A3858357321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DC28-04BF-6748-B21F-18AC8172239F}">
  <dimension ref="A1:L14"/>
  <sheetViews>
    <sheetView workbookViewId="0">
      <selection activeCell="J3" sqref="J3"/>
    </sheetView>
  </sheetViews>
  <sheetFormatPr baseColWidth="10" defaultRowHeight="15" x14ac:dyDescent="0.2"/>
  <cols>
    <col min="6" max="6" width="11.6640625" bestFit="1" customWidth="1"/>
    <col min="8" max="8" width="12.83203125" bestFit="1" customWidth="1"/>
  </cols>
  <sheetData>
    <row r="1" spans="1:12" x14ac:dyDescent="0.2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25</v>
      </c>
      <c r="G1" t="s">
        <v>27</v>
      </c>
      <c r="H1" t="s">
        <v>55</v>
      </c>
    </row>
    <row r="2" spans="1:12" x14ac:dyDescent="0.2">
      <c r="A2">
        <v>2</v>
      </c>
      <c r="B2">
        <v>51</v>
      </c>
      <c r="C2">
        <v>44959</v>
      </c>
      <c r="D2" t="s">
        <v>20</v>
      </c>
      <c r="E2" t="s">
        <v>23</v>
      </c>
      <c r="F2" s="2">
        <v>44960</v>
      </c>
      <c r="G2" s="2">
        <v>44956</v>
      </c>
      <c r="H2">
        <f>F2-G2</f>
        <v>4</v>
      </c>
      <c r="J2" s="6" t="s">
        <v>56</v>
      </c>
      <c r="K2" s="6">
        <f>MEDIAN(H2:H14)</f>
        <v>8</v>
      </c>
      <c r="L2" s="6" t="s">
        <v>32</v>
      </c>
    </row>
    <row r="3" spans="1:12" x14ac:dyDescent="0.2">
      <c r="A3">
        <v>3</v>
      </c>
      <c r="B3">
        <v>7</v>
      </c>
      <c r="C3">
        <v>44972</v>
      </c>
      <c r="D3" t="s">
        <v>20</v>
      </c>
      <c r="E3" t="s">
        <v>24</v>
      </c>
      <c r="F3" s="2">
        <v>44977</v>
      </c>
      <c r="G3" s="2">
        <v>44964</v>
      </c>
      <c r="H3">
        <f t="shared" ref="H3:H14" si="0">F3-G3</f>
        <v>13</v>
      </c>
      <c r="J3" s="6" t="s">
        <v>44</v>
      </c>
      <c r="K3" s="6">
        <f>PERCENTILE(H2:H14,0.05)</f>
        <v>3</v>
      </c>
      <c r="L3" s="6" t="s">
        <v>32</v>
      </c>
    </row>
    <row r="4" spans="1:12" x14ac:dyDescent="0.2">
      <c r="A4">
        <v>3</v>
      </c>
      <c r="B4">
        <v>25</v>
      </c>
      <c r="C4">
        <v>44960</v>
      </c>
      <c r="D4" t="s">
        <v>20</v>
      </c>
      <c r="E4" t="s">
        <v>24</v>
      </c>
      <c r="F4" s="2">
        <v>44967</v>
      </c>
      <c r="G4" s="2">
        <v>44964</v>
      </c>
      <c r="H4">
        <f t="shared" si="0"/>
        <v>3</v>
      </c>
      <c r="J4" s="6" t="s">
        <v>45</v>
      </c>
      <c r="K4" s="6">
        <f>PERCENTILE(H2:H14,0.95)</f>
        <v>14.399999999999999</v>
      </c>
      <c r="L4" s="6" t="s">
        <v>32</v>
      </c>
    </row>
    <row r="5" spans="1:12" x14ac:dyDescent="0.2">
      <c r="A5">
        <v>4</v>
      </c>
      <c r="B5">
        <v>19</v>
      </c>
      <c r="C5">
        <v>44973</v>
      </c>
      <c r="D5" t="s">
        <v>20</v>
      </c>
      <c r="E5" t="s">
        <v>23</v>
      </c>
      <c r="F5" s="2">
        <v>44980</v>
      </c>
      <c r="G5" s="2">
        <v>44973</v>
      </c>
      <c r="H5">
        <f t="shared" si="0"/>
        <v>7</v>
      </c>
    </row>
    <row r="6" spans="1:12" x14ac:dyDescent="0.2">
      <c r="A6">
        <v>4</v>
      </c>
      <c r="B6">
        <v>8</v>
      </c>
      <c r="C6">
        <v>44970</v>
      </c>
      <c r="D6" t="s">
        <v>20</v>
      </c>
      <c r="E6" t="s">
        <v>23</v>
      </c>
      <c r="F6" s="2">
        <v>44976</v>
      </c>
      <c r="G6" s="2">
        <v>44973</v>
      </c>
      <c r="H6">
        <f t="shared" si="0"/>
        <v>3</v>
      </c>
    </row>
    <row r="7" spans="1:12" x14ac:dyDescent="0.2">
      <c r="A7">
        <v>5</v>
      </c>
      <c r="B7">
        <v>55</v>
      </c>
      <c r="C7">
        <v>44984</v>
      </c>
      <c r="D7" t="s">
        <v>20</v>
      </c>
      <c r="E7" t="s">
        <v>23</v>
      </c>
      <c r="F7" s="2">
        <v>44993</v>
      </c>
      <c r="G7" s="2">
        <v>44980</v>
      </c>
      <c r="H7">
        <f t="shared" si="0"/>
        <v>13</v>
      </c>
    </row>
    <row r="8" spans="1:12" x14ac:dyDescent="0.2">
      <c r="A8">
        <v>6</v>
      </c>
      <c r="B8">
        <v>2</v>
      </c>
      <c r="C8">
        <v>44966</v>
      </c>
      <c r="D8" t="s">
        <v>20</v>
      </c>
      <c r="E8" t="s">
        <v>21</v>
      </c>
      <c r="F8" s="2">
        <v>44975</v>
      </c>
      <c r="G8" s="2">
        <v>44966</v>
      </c>
      <c r="H8">
        <f t="shared" si="0"/>
        <v>9</v>
      </c>
    </row>
    <row r="9" spans="1:12" x14ac:dyDescent="0.2">
      <c r="A9">
        <v>9</v>
      </c>
      <c r="B9">
        <v>40</v>
      </c>
      <c r="C9">
        <v>44993</v>
      </c>
      <c r="D9" t="s">
        <v>20</v>
      </c>
      <c r="E9" t="s">
        <v>23</v>
      </c>
      <c r="F9" s="2">
        <v>44997</v>
      </c>
      <c r="G9" s="2">
        <v>44982</v>
      </c>
      <c r="H9">
        <f t="shared" si="0"/>
        <v>15</v>
      </c>
    </row>
    <row r="10" spans="1:12" x14ac:dyDescent="0.2">
      <c r="A10">
        <v>9</v>
      </c>
      <c r="B10">
        <v>68</v>
      </c>
      <c r="C10">
        <v>44965</v>
      </c>
      <c r="D10" t="s">
        <v>20</v>
      </c>
      <c r="E10" t="s">
        <v>23</v>
      </c>
      <c r="F10" s="2">
        <v>44982</v>
      </c>
      <c r="G10" s="2">
        <v>44968</v>
      </c>
      <c r="H10">
        <f t="shared" si="0"/>
        <v>14</v>
      </c>
    </row>
    <row r="11" spans="1:12" x14ac:dyDescent="0.2">
      <c r="A11">
        <v>10</v>
      </c>
      <c r="B11">
        <v>60</v>
      </c>
      <c r="C11">
        <v>44979</v>
      </c>
      <c r="D11" t="s">
        <v>20</v>
      </c>
      <c r="E11" t="s">
        <v>23</v>
      </c>
      <c r="F11" s="2">
        <v>44986</v>
      </c>
      <c r="G11" s="2">
        <v>44978</v>
      </c>
      <c r="H11">
        <f t="shared" si="0"/>
        <v>8</v>
      </c>
    </row>
    <row r="12" spans="1:12" x14ac:dyDescent="0.2">
      <c r="A12">
        <v>10</v>
      </c>
      <c r="B12">
        <v>41</v>
      </c>
      <c r="C12">
        <v>44971</v>
      </c>
      <c r="D12" t="s">
        <v>20</v>
      </c>
      <c r="E12" t="s">
        <v>24</v>
      </c>
      <c r="F12" s="2">
        <v>44978</v>
      </c>
      <c r="G12" s="2">
        <v>44973</v>
      </c>
      <c r="H12">
        <f t="shared" si="0"/>
        <v>5</v>
      </c>
    </row>
    <row r="13" spans="1:12" x14ac:dyDescent="0.2">
      <c r="A13">
        <v>10</v>
      </c>
      <c r="B13">
        <v>5</v>
      </c>
      <c r="C13">
        <v>44965</v>
      </c>
      <c r="D13" t="s">
        <v>20</v>
      </c>
      <c r="E13" t="s">
        <v>24</v>
      </c>
      <c r="F13" s="2">
        <v>44978</v>
      </c>
      <c r="G13" s="2">
        <v>44974</v>
      </c>
      <c r="H13">
        <f t="shared" si="0"/>
        <v>4</v>
      </c>
    </row>
    <row r="14" spans="1:12" x14ac:dyDescent="0.2">
      <c r="A14">
        <v>10</v>
      </c>
      <c r="B14">
        <v>6</v>
      </c>
      <c r="C14">
        <v>44960</v>
      </c>
      <c r="D14" t="s">
        <v>20</v>
      </c>
      <c r="E14" t="s">
        <v>21</v>
      </c>
      <c r="F14" s="2">
        <v>44978</v>
      </c>
      <c r="G14" s="2">
        <v>44970</v>
      </c>
      <c r="H14">
        <f t="shared" si="0"/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B1919-CC52-E748-82AA-EE42D2C78C95}">
  <dimension ref="A1:O36"/>
  <sheetViews>
    <sheetView workbookViewId="0">
      <selection activeCell="M34" sqref="M34"/>
    </sheetView>
  </sheetViews>
  <sheetFormatPr baseColWidth="10" defaultRowHeight="15" x14ac:dyDescent="0.2"/>
  <cols>
    <col min="5" max="5" width="14.5" bestFit="1" customWidth="1"/>
    <col min="10" max="10" width="18.5" bestFit="1" customWidth="1"/>
  </cols>
  <sheetData>
    <row r="1" spans="1:15" x14ac:dyDescent="0.2">
      <c r="A1" t="s">
        <v>31</v>
      </c>
      <c r="B1" t="s">
        <v>32</v>
      </c>
      <c r="C1" t="s">
        <v>26</v>
      </c>
      <c r="D1" t="s">
        <v>57</v>
      </c>
      <c r="E1" t="s">
        <v>58</v>
      </c>
      <c r="G1" s="12"/>
      <c r="H1" s="12"/>
      <c r="I1" s="12"/>
      <c r="J1" s="12"/>
      <c r="K1" s="12"/>
      <c r="L1" s="12"/>
      <c r="M1" s="12"/>
      <c r="N1" s="12"/>
      <c r="O1" s="12"/>
    </row>
    <row r="2" spans="1:15" x14ac:dyDescent="0.2">
      <c r="A2" s="3">
        <v>41324</v>
      </c>
      <c r="B2">
        <v>0</v>
      </c>
      <c r="C2">
        <v>1</v>
      </c>
      <c r="D2" s="10">
        <f>LN(C2)</f>
        <v>0</v>
      </c>
      <c r="E2" s="11">
        <f>EXP((0.0382*B2)-0.5104)</f>
        <v>0.60025542861398273</v>
      </c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">
      <c r="A3" s="3">
        <v>41332</v>
      </c>
      <c r="B3">
        <v>8</v>
      </c>
      <c r="C3">
        <v>1</v>
      </c>
      <c r="D3" s="10">
        <f t="shared" ref="D3:D19" si="0">LN(C3)</f>
        <v>0</v>
      </c>
      <c r="E3" s="11">
        <f t="shared" ref="E3:E22" si="1">EXP((0.0382*B3)-0.5104)</f>
        <v>0.81481026216872943</v>
      </c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">
      <c r="A4" s="3">
        <v>41340</v>
      </c>
      <c r="B4">
        <v>16</v>
      </c>
      <c r="C4">
        <v>1</v>
      </c>
      <c r="D4" s="10">
        <f t="shared" si="0"/>
        <v>0</v>
      </c>
      <c r="E4" s="11">
        <f t="shared" si="1"/>
        <v>1.1060554085591288</v>
      </c>
      <c r="G4" s="12"/>
      <c r="H4" s="12"/>
      <c r="I4" s="12"/>
      <c r="J4" s="12"/>
      <c r="K4" s="12"/>
      <c r="L4" s="12"/>
      <c r="M4" s="12"/>
      <c r="N4" s="12"/>
      <c r="O4" s="12"/>
    </row>
    <row r="5" spans="1:15" x14ac:dyDescent="0.2">
      <c r="A5" s="3">
        <v>41341</v>
      </c>
      <c r="B5">
        <v>17</v>
      </c>
      <c r="C5">
        <v>1</v>
      </c>
      <c r="D5" s="10">
        <f t="shared" si="0"/>
        <v>0</v>
      </c>
      <c r="E5" s="11">
        <f t="shared" si="1"/>
        <v>1.1491241000036052</v>
      </c>
      <c r="G5" s="12"/>
      <c r="H5" s="12"/>
      <c r="I5" s="12"/>
      <c r="J5" s="12"/>
      <c r="K5" s="12"/>
      <c r="L5" s="12"/>
      <c r="M5" s="12"/>
      <c r="N5" s="12"/>
      <c r="O5" s="12"/>
    </row>
    <row r="6" spans="1:15" x14ac:dyDescent="0.2">
      <c r="A6" s="3">
        <v>41342</v>
      </c>
      <c r="B6">
        <v>18</v>
      </c>
      <c r="C6">
        <v>1</v>
      </c>
      <c r="D6" s="10">
        <f t="shared" si="0"/>
        <v>0</v>
      </c>
      <c r="E6" s="11">
        <f t="shared" si="1"/>
        <v>1.1938698432199777</v>
      </c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3">
        <v>41346</v>
      </c>
      <c r="B7">
        <v>22</v>
      </c>
      <c r="C7">
        <v>1</v>
      </c>
      <c r="D7" s="10">
        <f t="shared" si="0"/>
        <v>0</v>
      </c>
      <c r="E7" s="11">
        <f t="shared" si="1"/>
        <v>1.3909681284637803</v>
      </c>
      <c r="G7" s="12"/>
      <c r="H7" s="12"/>
      <c r="I7" s="12"/>
      <c r="J7" s="12"/>
      <c r="K7" s="12"/>
      <c r="L7" s="12"/>
      <c r="M7" s="12"/>
      <c r="N7" s="12"/>
      <c r="O7" s="12"/>
    </row>
    <row r="8" spans="1:15" x14ac:dyDescent="0.2">
      <c r="A8" s="3">
        <v>41350</v>
      </c>
      <c r="B8">
        <v>26</v>
      </c>
      <c r="C8">
        <v>1</v>
      </c>
      <c r="D8" s="10">
        <f t="shared" si="0"/>
        <v>0</v>
      </c>
      <c r="E8" s="11">
        <f t="shared" si="1"/>
        <v>1.6206057514475087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x14ac:dyDescent="0.2">
      <c r="A9" s="3">
        <v>41352</v>
      </c>
      <c r="B9">
        <v>28</v>
      </c>
      <c r="C9">
        <v>2</v>
      </c>
      <c r="D9" s="10">
        <f t="shared" si="0"/>
        <v>0.69314718055994529</v>
      </c>
      <c r="E9" s="11">
        <f t="shared" si="1"/>
        <v>1.7492725223617034</v>
      </c>
      <c r="G9" s="12"/>
      <c r="H9" s="12"/>
      <c r="I9" s="12"/>
      <c r="J9" s="12"/>
      <c r="K9" s="12"/>
      <c r="L9" s="12"/>
      <c r="M9" s="12"/>
      <c r="N9" s="12"/>
      <c r="O9" s="12"/>
    </row>
    <row r="10" spans="1:15" x14ac:dyDescent="0.2">
      <c r="A10" s="3">
        <v>41353</v>
      </c>
      <c r="B10">
        <v>29</v>
      </c>
      <c r="C10">
        <v>2</v>
      </c>
      <c r="D10" s="10">
        <f t="shared" si="0"/>
        <v>0.69314718055994529</v>
      </c>
      <c r="E10" s="11">
        <f t="shared" si="1"/>
        <v>1.8173874449369132</v>
      </c>
      <c r="G10" s="12"/>
      <c r="H10" s="12"/>
      <c r="I10" s="12"/>
      <c r="J10" s="12"/>
      <c r="K10" s="12"/>
      <c r="L10" s="12"/>
      <c r="M10" s="12"/>
      <c r="N10" s="12"/>
      <c r="O10" s="12"/>
    </row>
    <row r="11" spans="1:15" x14ac:dyDescent="0.2">
      <c r="A11" s="3">
        <v>41354</v>
      </c>
      <c r="B11">
        <v>30</v>
      </c>
      <c r="C11">
        <v>2</v>
      </c>
      <c r="D11" s="10">
        <f t="shared" si="0"/>
        <v>0.69314718055994529</v>
      </c>
      <c r="E11" s="11">
        <f t="shared" si="1"/>
        <v>1.8881546944755414</v>
      </c>
      <c r="G11" s="12"/>
      <c r="H11" s="12"/>
      <c r="I11" s="12"/>
      <c r="J11" s="12"/>
      <c r="K11" s="12"/>
      <c r="L11" s="12"/>
      <c r="M11" s="12"/>
      <c r="N11" s="12"/>
      <c r="O11" s="12"/>
    </row>
    <row r="12" spans="1:15" x14ac:dyDescent="0.2">
      <c r="A12" s="3">
        <v>41355</v>
      </c>
      <c r="B12">
        <v>31</v>
      </c>
      <c r="C12">
        <v>1</v>
      </c>
      <c r="D12" s="10">
        <f t="shared" si="0"/>
        <v>0</v>
      </c>
      <c r="E12" s="11">
        <f t="shared" si="1"/>
        <v>1.9616775499369541</v>
      </c>
      <c r="G12" s="12"/>
      <c r="H12" s="12"/>
      <c r="I12" s="12"/>
      <c r="J12" s="12"/>
      <c r="K12" s="12"/>
      <c r="L12" s="12"/>
      <c r="M12" s="12"/>
      <c r="N12" s="12"/>
      <c r="O12" s="12"/>
    </row>
    <row r="13" spans="1:15" x14ac:dyDescent="0.2">
      <c r="A13" s="3">
        <v>41358</v>
      </c>
      <c r="B13">
        <v>34</v>
      </c>
      <c r="C13">
        <v>2</v>
      </c>
      <c r="D13" s="10">
        <f t="shared" si="0"/>
        <v>0.69314718055994529</v>
      </c>
      <c r="E13" s="11">
        <f t="shared" si="1"/>
        <v>2.1998738108177691</v>
      </c>
      <c r="G13" s="12"/>
      <c r="H13" s="12"/>
      <c r="I13" s="12"/>
      <c r="J13" s="12"/>
      <c r="K13" s="12"/>
      <c r="L13" s="12"/>
      <c r="M13" s="12"/>
      <c r="N13" s="12"/>
      <c r="O13" s="12"/>
    </row>
    <row r="14" spans="1:15" x14ac:dyDescent="0.2">
      <c r="A14" s="3">
        <v>41360</v>
      </c>
      <c r="B14">
        <v>36</v>
      </c>
      <c r="C14">
        <v>1</v>
      </c>
      <c r="D14" s="10">
        <f t="shared" si="0"/>
        <v>0</v>
      </c>
      <c r="E14" s="11">
        <f t="shared" si="1"/>
        <v>2.3745311322568718</v>
      </c>
      <c r="G14" s="12"/>
      <c r="H14" s="12"/>
      <c r="I14" s="12"/>
      <c r="J14" s="12"/>
      <c r="K14" s="12"/>
      <c r="L14" s="12"/>
      <c r="M14" s="12"/>
      <c r="N14" s="12"/>
      <c r="O14" s="12"/>
    </row>
    <row r="15" spans="1:15" x14ac:dyDescent="0.2">
      <c r="A15" s="3">
        <v>41361</v>
      </c>
      <c r="B15">
        <v>37</v>
      </c>
      <c r="C15">
        <v>4</v>
      </c>
      <c r="D15" s="10">
        <f t="shared" si="0"/>
        <v>1.3862943611198906</v>
      </c>
      <c r="E15" s="11">
        <f t="shared" si="1"/>
        <v>2.466992999780941</v>
      </c>
      <c r="G15" s="12"/>
      <c r="H15" s="12"/>
      <c r="I15" s="12"/>
      <c r="J15" s="12"/>
      <c r="K15" s="12"/>
      <c r="L15" s="12"/>
      <c r="M15" s="12"/>
      <c r="N15" s="12"/>
      <c r="O15" s="12"/>
    </row>
    <row r="16" spans="1:15" x14ac:dyDescent="0.2">
      <c r="A16" s="3">
        <v>41362</v>
      </c>
      <c r="B16">
        <v>38</v>
      </c>
      <c r="C16">
        <v>6</v>
      </c>
      <c r="D16" s="10">
        <f t="shared" si="0"/>
        <v>1.791759469228055</v>
      </c>
      <c r="E16" s="11">
        <f t="shared" si="1"/>
        <v>2.5630552399553839</v>
      </c>
      <c r="G16" s="12"/>
      <c r="H16" s="12"/>
      <c r="I16" s="12"/>
      <c r="J16" s="12"/>
      <c r="K16" s="12"/>
      <c r="L16" s="12"/>
      <c r="M16" s="12"/>
      <c r="N16" s="12"/>
      <c r="O16" s="12"/>
    </row>
    <row r="17" spans="1:15" x14ac:dyDescent="0.2">
      <c r="A17" s="3">
        <v>41363</v>
      </c>
      <c r="B17">
        <v>39</v>
      </c>
      <c r="C17">
        <v>2</v>
      </c>
      <c r="D17" s="10">
        <f t="shared" si="0"/>
        <v>0.69314718055994529</v>
      </c>
      <c r="E17" s="11">
        <f t="shared" si="1"/>
        <v>2.6628580476904773</v>
      </c>
      <c r="G17" s="12"/>
      <c r="H17" s="12"/>
      <c r="I17" s="12"/>
      <c r="J17" s="12"/>
      <c r="K17" s="12"/>
      <c r="L17" s="12"/>
      <c r="M17" s="12"/>
      <c r="N17" s="12"/>
      <c r="O17" s="12"/>
    </row>
    <row r="18" spans="1:15" x14ac:dyDescent="0.2">
      <c r="A18" s="3">
        <v>41364</v>
      </c>
      <c r="B18">
        <v>40</v>
      </c>
      <c r="C18">
        <v>3</v>
      </c>
      <c r="D18" s="10">
        <f t="shared" si="0"/>
        <v>1.0986122886681098</v>
      </c>
      <c r="E18" s="11">
        <f t="shared" si="1"/>
        <v>2.7665470769460949</v>
      </c>
      <c r="G18" s="12"/>
      <c r="H18" s="12"/>
      <c r="I18" s="12"/>
      <c r="J18" s="12"/>
      <c r="K18" s="12"/>
      <c r="L18" s="12"/>
      <c r="M18" s="12"/>
      <c r="N18" s="12"/>
      <c r="O18" s="12"/>
    </row>
    <row r="19" spans="1:15" x14ac:dyDescent="0.2">
      <c r="A19" s="3">
        <v>41365</v>
      </c>
      <c r="B19">
        <v>41</v>
      </c>
      <c r="C19">
        <v>6</v>
      </c>
      <c r="D19" s="10">
        <f t="shared" si="0"/>
        <v>1.791759469228055</v>
      </c>
      <c r="E19" s="11">
        <f t="shared" si="1"/>
        <v>2.8742736533016404</v>
      </c>
      <c r="G19" s="12"/>
      <c r="H19" s="12"/>
      <c r="I19" s="12"/>
      <c r="J19" s="12"/>
      <c r="K19" s="12"/>
      <c r="L19" s="12"/>
      <c r="M19" s="12"/>
      <c r="N19" s="12"/>
      <c r="O19" s="12"/>
    </row>
    <row r="20" spans="1:15" x14ac:dyDescent="0.2">
      <c r="A20" s="2">
        <f>$A$2+B20</f>
        <v>41374</v>
      </c>
      <c r="B20">
        <v>50</v>
      </c>
      <c r="E20" s="11">
        <f t="shared" si="1"/>
        <v>4.0535782112306826</v>
      </c>
      <c r="G20" s="12"/>
      <c r="H20" s="12"/>
      <c r="I20" s="12"/>
      <c r="J20" s="12"/>
      <c r="K20" s="12"/>
      <c r="L20" s="12"/>
      <c r="M20" s="12"/>
      <c r="N20" s="12"/>
      <c r="O20" s="12"/>
    </row>
    <row r="21" spans="1:15" x14ac:dyDescent="0.2">
      <c r="A21" s="2">
        <f t="shared" ref="A21:A22" si="2">$A$2+B21</f>
        <v>41384</v>
      </c>
      <c r="B21">
        <v>60</v>
      </c>
      <c r="E21" s="11">
        <f t="shared" si="1"/>
        <v>5.9393517831268419</v>
      </c>
      <c r="G21" s="12"/>
      <c r="H21" s="12"/>
      <c r="I21" s="12"/>
      <c r="J21" s="12"/>
      <c r="K21" s="12"/>
      <c r="L21" s="12"/>
      <c r="M21" s="12"/>
      <c r="N21" s="12"/>
      <c r="O21" s="12"/>
    </row>
    <row r="22" spans="1:15" x14ac:dyDescent="0.2">
      <c r="A22" s="2">
        <f t="shared" si="2"/>
        <v>41394</v>
      </c>
      <c r="B22">
        <v>70</v>
      </c>
      <c r="E22" s="11">
        <f>EXP((0.0382*B22)-0.5104)</f>
        <v>8.702410010493443</v>
      </c>
      <c r="G22" s="12"/>
      <c r="H22" s="12"/>
      <c r="I22" s="12"/>
      <c r="J22" s="12"/>
      <c r="K22" s="12"/>
      <c r="L22" s="12"/>
      <c r="M22" s="12"/>
      <c r="N22" s="12"/>
      <c r="O22" s="12"/>
    </row>
    <row r="23" spans="1:15" x14ac:dyDescent="0.2">
      <c r="G23" s="12"/>
      <c r="H23" s="12"/>
      <c r="I23" s="12"/>
      <c r="J23" s="12"/>
      <c r="K23" s="12"/>
      <c r="L23" s="12"/>
      <c r="M23" s="12"/>
      <c r="N23" s="12"/>
      <c r="O23" s="12"/>
    </row>
    <row r="24" spans="1:15" x14ac:dyDescent="0.2">
      <c r="G24" s="12"/>
      <c r="H24" s="12"/>
      <c r="I24" s="12"/>
      <c r="J24" s="12"/>
      <c r="K24" s="12"/>
      <c r="L24" s="12"/>
      <c r="M24" s="12"/>
      <c r="N24" s="12"/>
      <c r="O24" s="12"/>
    </row>
    <row r="25" spans="1:15" x14ac:dyDescent="0.2"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G26" s="12"/>
      <c r="H26" s="12"/>
      <c r="I26" s="12"/>
      <c r="J26" s="12"/>
      <c r="K26" s="12"/>
      <c r="L26" s="12"/>
      <c r="M26" s="12"/>
      <c r="N26" s="12"/>
      <c r="O26" s="12"/>
    </row>
    <row r="27" spans="1:15" x14ac:dyDescent="0.2">
      <c r="G27" s="12"/>
      <c r="H27" s="12"/>
      <c r="I27" s="12"/>
      <c r="J27" s="12"/>
      <c r="K27" s="12"/>
      <c r="L27" s="12"/>
      <c r="M27" s="12"/>
      <c r="N27" s="12"/>
      <c r="O27" s="12"/>
    </row>
    <row r="28" spans="1:15" x14ac:dyDescent="0.2">
      <c r="G28" s="12"/>
      <c r="H28" s="12"/>
      <c r="I28" s="12"/>
      <c r="J28" s="12"/>
      <c r="K28" s="12"/>
      <c r="L28" s="12"/>
      <c r="M28" s="12"/>
      <c r="N28" s="12"/>
      <c r="O28" s="12"/>
    </row>
    <row r="29" spans="1:15" x14ac:dyDescent="0.2">
      <c r="G29" s="12"/>
      <c r="H29" s="12"/>
      <c r="I29" s="12"/>
      <c r="J29" s="12"/>
      <c r="K29" s="12"/>
      <c r="L29" s="12"/>
      <c r="M29" s="12"/>
      <c r="N29" s="12"/>
      <c r="O29" s="12"/>
    </row>
    <row r="30" spans="1:15" x14ac:dyDescent="0.2"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">
      <c r="G31" s="12"/>
      <c r="H31" s="12"/>
      <c r="I31" s="12"/>
      <c r="J31" s="12"/>
      <c r="K31" s="12"/>
      <c r="L31" s="12"/>
      <c r="M31" s="12"/>
      <c r="N31" s="12"/>
      <c r="O31" s="12"/>
    </row>
    <row r="32" spans="1:15" x14ac:dyDescent="0.2">
      <c r="G32" s="12"/>
      <c r="H32" s="12"/>
      <c r="I32" s="12"/>
      <c r="J32" s="12"/>
      <c r="K32" s="12"/>
      <c r="L32" s="12"/>
      <c r="M32" s="12"/>
      <c r="N32" s="12"/>
      <c r="O32" s="12"/>
    </row>
    <row r="33" spans="7:15" x14ac:dyDescent="0.2">
      <c r="G33" s="12"/>
      <c r="H33" s="12"/>
      <c r="I33" s="12"/>
      <c r="J33" s="15" t="s">
        <v>60</v>
      </c>
      <c r="K33" s="13">
        <v>3.8199999999999998E-2</v>
      </c>
      <c r="L33" s="12"/>
      <c r="M33" s="12"/>
      <c r="N33" s="12"/>
      <c r="O33" s="12"/>
    </row>
    <row r="34" spans="7:15" x14ac:dyDescent="0.2">
      <c r="G34" s="12"/>
      <c r="H34" s="12"/>
      <c r="I34" s="12"/>
      <c r="J34" s="15" t="s">
        <v>59</v>
      </c>
      <c r="K34" s="14">
        <f>LN(2)/K33</f>
        <v>18.145214150783907</v>
      </c>
      <c r="L34" s="12"/>
      <c r="M34" s="12"/>
      <c r="N34" s="12"/>
      <c r="O34" s="12"/>
    </row>
    <row r="35" spans="7:15" x14ac:dyDescent="0.2">
      <c r="G35" s="12"/>
      <c r="H35" s="12"/>
      <c r="I35" s="12"/>
      <c r="J35" s="12"/>
      <c r="K35" s="12"/>
      <c r="L35" s="12"/>
      <c r="M35" s="12"/>
      <c r="N35" s="12"/>
      <c r="O35" s="12"/>
    </row>
    <row r="36" spans="7:15" x14ac:dyDescent="0.2">
      <c r="G36" s="12"/>
      <c r="H36" s="12"/>
      <c r="I36" s="12"/>
      <c r="J36" s="12"/>
      <c r="K36" s="12"/>
      <c r="L36" s="12"/>
      <c r="M36" s="12"/>
      <c r="N36" s="12"/>
      <c r="O36" s="1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7E3E-B714-824E-A7C1-57936670D3A2}">
  <dimension ref="A1:E39"/>
  <sheetViews>
    <sheetView workbookViewId="0">
      <selection activeCell="H20" sqref="H20"/>
    </sheetView>
  </sheetViews>
  <sheetFormatPr baseColWidth="10" defaultRowHeight="15" x14ac:dyDescent="0.2"/>
  <sheetData>
    <row r="1" spans="1:5" x14ac:dyDescent="0.2">
      <c r="A1" t="s">
        <v>33</v>
      </c>
      <c r="B1" t="s">
        <v>34</v>
      </c>
      <c r="C1" t="s">
        <v>35</v>
      </c>
      <c r="D1" t="s">
        <v>36</v>
      </c>
      <c r="E1" t="s">
        <v>37</v>
      </c>
    </row>
    <row r="2" spans="1:5" x14ac:dyDescent="0.2">
      <c r="A2">
        <v>1</v>
      </c>
      <c r="B2" s="2">
        <v>41324</v>
      </c>
      <c r="C2" s="2"/>
      <c r="D2" t="s">
        <v>38</v>
      </c>
      <c r="E2">
        <v>87</v>
      </c>
    </row>
    <row r="3" spans="1:5" x14ac:dyDescent="0.2">
      <c r="A3">
        <v>2</v>
      </c>
      <c r="B3" s="2">
        <v>41332</v>
      </c>
      <c r="C3" s="2">
        <v>41336</v>
      </c>
      <c r="D3" t="s">
        <v>38</v>
      </c>
      <c r="E3">
        <v>27</v>
      </c>
    </row>
    <row r="4" spans="1:5" x14ac:dyDescent="0.2">
      <c r="A4">
        <v>3</v>
      </c>
      <c r="B4" s="2">
        <v>41342</v>
      </c>
      <c r="C4" s="2">
        <v>41352</v>
      </c>
      <c r="D4" t="s">
        <v>39</v>
      </c>
      <c r="E4">
        <v>35</v>
      </c>
    </row>
    <row r="5" spans="1:5" x14ac:dyDescent="0.2">
      <c r="A5">
        <v>4</v>
      </c>
      <c r="B5" s="2">
        <v>41352</v>
      </c>
      <c r="C5" s="2">
        <v>41360</v>
      </c>
      <c r="D5" t="s">
        <v>39</v>
      </c>
      <c r="E5">
        <v>45</v>
      </c>
    </row>
    <row r="6" spans="1:5" x14ac:dyDescent="0.2">
      <c r="A6">
        <v>5</v>
      </c>
      <c r="B6" s="2">
        <v>41352</v>
      </c>
      <c r="C6" s="2">
        <v>41363</v>
      </c>
      <c r="D6" t="s">
        <v>39</v>
      </c>
      <c r="E6">
        <v>48</v>
      </c>
    </row>
    <row r="7" spans="1:5" x14ac:dyDescent="0.2">
      <c r="A7">
        <v>6</v>
      </c>
      <c r="B7" s="2">
        <v>41354</v>
      </c>
      <c r="C7" s="2">
        <v>41361</v>
      </c>
      <c r="D7" t="s">
        <v>39</v>
      </c>
      <c r="E7">
        <v>32</v>
      </c>
    </row>
    <row r="8" spans="1:5" x14ac:dyDescent="0.2">
      <c r="A8">
        <v>7</v>
      </c>
      <c r="B8" s="2">
        <v>41353</v>
      </c>
      <c r="C8" s="2">
        <v>41362</v>
      </c>
      <c r="D8" t="s">
        <v>38</v>
      </c>
      <c r="E8">
        <v>83</v>
      </c>
    </row>
    <row r="9" spans="1:5" x14ac:dyDescent="0.2">
      <c r="A9">
        <v>8</v>
      </c>
      <c r="B9" s="2">
        <v>41340</v>
      </c>
      <c r="C9" s="2">
        <v>41351</v>
      </c>
      <c r="D9" t="s">
        <v>38</v>
      </c>
      <c r="E9">
        <v>38</v>
      </c>
    </row>
    <row r="10" spans="1:5" x14ac:dyDescent="0.2">
      <c r="A10">
        <v>9</v>
      </c>
      <c r="B10" s="2">
        <v>41358</v>
      </c>
      <c r="C10" s="2">
        <v>41358</v>
      </c>
      <c r="D10" t="s">
        <v>38</v>
      </c>
      <c r="E10">
        <v>67</v>
      </c>
    </row>
    <row r="11" spans="1:5" x14ac:dyDescent="0.2">
      <c r="A11">
        <v>10</v>
      </c>
      <c r="B11" s="2">
        <v>41361</v>
      </c>
      <c r="C11" s="2">
        <v>41365</v>
      </c>
      <c r="D11" t="s">
        <v>38</v>
      </c>
      <c r="E11">
        <v>48</v>
      </c>
    </row>
    <row r="12" spans="1:5" x14ac:dyDescent="0.2">
      <c r="A12">
        <v>11</v>
      </c>
      <c r="B12" s="2">
        <v>41362</v>
      </c>
      <c r="C12" s="2">
        <v>41364</v>
      </c>
      <c r="D12" t="s">
        <v>38</v>
      </c>
      <c r="E12">
        <v>64</v>
      </c>
    </row>
    <row r="13" spans="1:5" x14ac:dyDescent="0.2">
      <c r="A13">
        <v>12</v>
      </c>
      <c r="B13" s="2">
        <v>41360</v>
      </c>
      <c r="C13" s="2"/>
      <c r="D13" t="s">
        <v>39</v>
      </c>
      <c r="E13">
        <v>52</v>
      </c>
    </row>
    <row r="14" spans="1:5" x14ac:dyDescent="0.2">
      <c r="A14">
        <v>13</v>
      </c>
      <c r="B14" s="2">
        <v>41355</v>
      </c>
      <c r="C14" s="2">
        <v>41358</v>
      </c>
      <c r="D14" t="s">
        <v>39</v>
      </c>
      <c r="E14">
        <v>67</v>
      </c>
    </row>
    <row r="15" spans="1:5" x14ac:dyDescent="0.2">
      <c r="A15">
        <v>14</v>
      </c>
      <c r="B15" s="2">
        <v>41364</v>
      </c>
      <c r="C15" s="2"/>
      <c r="D15" t="s">
        <v>38</v>
      </c>
      <c r="E15">
        <v>4</v>
      </c>
    </row>
    <row r="16" spans="1:5" x14ac:dyDescent="0.2">
      <c r="A16">
        <v>15</v>
      </c>
      <c r="B16" s="2">
        <v>41353</v>
      </c>
      <c r="C16" s="2"/>
      <c r="D16" t="s">
        <v>39</v>
      </c>
      <c r="E16">
        <v>61</v>
      </c>
    </row>
    <row r="17" spans="1:5" x14ac:dyDescent="0.2">
      <c r="A17">
        <v>16</v>
      </c>
      <c r="B17" s="2">
        <v>41354</v>
      </c>
      <c r="C17" s="2"/>
      <c r="D17" t="s">
        <v>38</v>
      </c>
      <c r="E17">
        <v>79</v>
      </c>
    </row>
    <row r="18" spans="1:5" x14ac:dyDescent="0.2">
      <c r="A18">
        <v>17</v>
      </c>
      <c r="B18" s="2">
        <v>41361</v>
      </c>
      <c r="C18" s="2">
        <v>41367</v>
      </c>
      <c r="D18" t="s">
        <v>38</v>
      </c>
      <c r="E18">
        <v>74</v>
      </c>
    </row>
    <row r="19" spans="1:5" x14ac:dyDescent="0.2">
      <c r="A19">
        <v>18</v>
      </c>
      <c r="B19" s="2">
        <v>41362</v>
      </c>
      <c r="C19" s="2">
        <v>41366</v>
      </c>
      <c r="D19" t="s">
        <v>38</v>
      </c>
      <c r="E19">
        <v>66</v>
      </c>
    </row>
    <row r="20" spans="1:5" x14ac:dyDescent="0.2">
      <c r="A20">
        <v>19</v>
      </c>
      <c r="B20" s="2">
        <v>41358</v>
      </c>
      <c r="C20" s="2">
        <v>41363</v>
      </c>
      <c r="D20" t="s">
        <v>38</v>
      </c>
      <c r="E20">
        <v>59</v>
      </c>
    </row>
    <row r="21" spans="1:5" x14ac:dyDescent="0.2">
      <c r="A21">
        <v>20</v>
      </c>
      <c r="B21" s="2">
        <v>41361</v>
      </c>
      <c r="C21" s="2">
        <v>41365</v>
      </c>
      <c r="D21" t="s">
        <v>38</v>
      </c>
      <c r="E21">
        <v>55</v>
      </c>
    </row>
    <row r="22" spans="1:5" x14ac:dyDescent="0.2">
      <c r="A22">
        <v>21</v>
      </c>
      <c r="B22" s="2">
        <v>41362</v>
      </c>
      <c r="C22" s="2">
        <v>41363</v>
      </c>
      <c r="D22" t="s">
        <v>38</v>
      </c>
      <c r="E22">
        <v>67</v>
      </c>
    </row>
    <row r="23" spans="1:5" x14ac:dyDescent="0.2">
      <c r="A23">
        <v>22</v>
      </c>
      <c r="B23" s="2">
        <v>41361</v>
      </c>
      <c r="C23" s="2">
        <v>41365</v>
      </c>
      <c r="D23" t="s">
        <v>38</v>
      </c>
      <c r="E23">
        <v>85</v>
      </c>
    </row>
    <row r="24" spans="1:5" x14ac:dyDescent="0.2">
      <c r="A24">
        <v>23</v>
      </c>
      <c r="B24" s="2">
        <v>41363</v>
      </c>
      <c r="C24" s="2">
        <v>41363</v>
      </c>
      <c r="D24" t="s">
        <v>39</v>
      </c>
      <c r="E24">
        <v>25</v>
      </c>
    </row>
    <row r="25" spans="1:5" x14ac:dyDescent="0.2">
      <c r="A25">
        <v>24</v>
      </c>
      <c r="B25" s="2">
        <v>41365</v>
      </c>
      <c r="C25" s="2"/>
      <c r="D25" t="s">
        <v>38</v>
      </c>
      <c r="E25">
        <v>64</v>
      </c>
    </row>
    <row r="26" spans="1:5" x14ac:dyDescent="0.2">
      <c r="A26">
        <v>25</v>
      </c>
      <c r="B26" s="2">
        <v>41365</v>
      </c>
      <c r="C26" s="2">
        <v>41365</v>
      </c>
      <c r="D26" t="s">
        <v>38</v>
      </c>
      <c r="E26">
        <v>62</v>
      </c>
    </row>
    <row r="27" spans="1:5" x14ac:dyDescent="0.2">
      <c r="A27">
        <v>27</v>
      </c>
      <c r="B27" s="2">
        <v>41346</v>
      </c>
      <c r="C27" s="2">
        <v>41373</v>
      </c>
      <c r="D27" t="s">
        <v>39</v>
      </c>
      <c r="E27">
        <v>51</v>
      </c>
    </row>
    <row r="28" spans="1:5" x14ac:dyDescent="0.2">
      <c r="A28">
        <v>28</v>
      </c>
      <c r="B28" s="2">
        <v>41362</v>
      </c>
      <c r="C28" s="2"/>
      <c r="D28" t="s">
        <v>38</v>
      </c>
      <c r="E28">
        <v>79</v>
      </c>
    </row>
    <row r="29" spans="1:5" x14ac:dyDescent="0.2">
      <c r="A29">
        <v>29</v>
      </c>
      <c r="B29" s="2">
        <v>41365</v>
      </c>
      <c r="C29" s="2">
        <v>41369</v>
      </c>
      <c r="D29" t="s">
        <v>39</v>
      </c>
      <c r="E29">
        <v>76</v>
      </c>
    </row>
    <row r="30" spans="1:5" x14ac:dyDescent="0.2">
      <c r="A30">
        <v>31</v>
      </c>
      <c r="B30" s="2">
        <v>41362</v>
      </c>
      <c r="C30" s="2"/>
      <c r="D30" t="s">
        <v>38</v>
      </c>
      <c r="E30">
        <v>70</v>
      </c>
    </row>
    <row r="31" spans="1:5" x14ac:dyDescent="0.2">
      <c r="A31">
        <v>34</v>
      </c>
      <c r="B31" s="2">
        <v>41364</v>
      </c>
      <c r="C31" s="2">
        <v>41369</v>
      </c>
      <c r="D31" t="s">
        <v>38</v>
      </c>
      <c r="E31">
        <v>74</v>
      </c>
    </row>
    <row r="32" spans="1:5" x14ac:dyDescent="0.2">
      <c r="A32">
        <v>37</v>
      </c>
      <c r="B32" s="2">
        <v>41364</v>
      </c>
      <c r="C32" s="2"/>
      <c r="D32" t="s">
        <v>38</v>
      </c>
      <c r="E32">
        <v>31</v>
      </c>
    </row>
    <row r="33" spans="1:5" x14ac:dyDescent="0.2">
      <c r="A33">
        <v>45</v>
      </c>
      <c r="B33" s="2">
        <v>41365</v>
      </c>
      <c r="C33" s="2">
        <v>41368</v>
      </c>
      <c r="D33" t="s">
        <v>38</v>
      </c>
      <c r="E33">
        <v>56</v>
      </c>
    </row>
    <row r="34" spans="1:5" x14ac:dyDescent="0.2">
      <c r="A34">
        <v>47</v>
      </c>
      <c r="B34" s="2">
        <v>41365</v>
      </c>
      <c r="C34" s="2"/>
      <c r="D34" t="s">
        <v>38</v>
      </c>
      <c r="E34">
        <v>72</v>
      </c>
    </row>
    <row r="35" spans="1:5" x14ac:dyDescent="0.2">
      <c r="A35">
        <v>53</v>
      </c>
      <c r="B35" s="2">
        <v>41362</v>
      </c>
      <c r="C35" s="2"/>
      <c r="D35" t="s">
        <v>39</v>
      </c>
      <c r="E35">
        <v>62</v>
      </c>
    </row>
    <row r="36" spans="1:5" x14ac:dyDescent="0.2">
      <c r="A36">
        <v>59</v>
      </c>
      <c r="B36" s="2">
        <v>41365</v>
      </c>
      <c r="C36" s="2"/>
      <c r="D36" t="s">
        <v>38</v>
      </c>
      <c r="E36">
        <v>50</v>
      </c>
    </row>
    <row r="37" spans="1:5" x14ac:dyDescent="0.2">
      <c r="A37">
        <v>77</v>
      </c>
      <c r="B37" s="2">
        <v>41350</v>
      </c>
      <c r="C37" s="2"/>
      <c r="D37" t="s">
        <v>38</v>
      </c>
      <c r="E37">
        <v>2</v>
      </c>
    </row>
    <row r="38" spans="1:5" x14ac:dyDescent="0.2">
      <c r="A38">
        <v>95</v>
      </c>
      <c r="B38" s="2">
        <v>41363</v>
      </c>
      <c r="C38" s="2"/>
      <c r="D38" t="s">
        <v>38</v>
      </c>
      <c r="E38">
        <v>37</v>
      </c>
    </row>
    <row r="39" spans="1:5" x14ac:dyDescent="0.2">
      <c r="A39">
        <v>120</v>
      </c>
      <c r="B39" s="2">
        <v>41341</v>
      </c>
      <c r="C39" s="2"/>
      <c r="D39" t="s">
        <v>38</v>
      </c>
      <c r="E39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2CB08FFAFB2D4CB8301E7D4582AD60" ma:contentTypeVersion="1" ma:contentTypeDescription="Crear nuevo documento." ma:contentTypeScope="" ma:versionID="cadac5634e3a1bff7a31162de37f558c">
  <xsd:schema xmlns:xsd="http://www.w3.org/2001/XMLSchema" xmlns:xs="http://www.w3.org/2001/XMLSchema" xmlns:p="http://schemas.microsoft.com/office/2006/metadata/properties" xmlns:ns2="3bfbf733-a6c3-488d-a481-abc1b690c7db" targetNamespace="http://schemas.microsoft.com/office/2006/metadata/properties" ma:root="true" ma:fieldsID="ef1698867de3744480bc0a6b8e876801" ns2:_="">
    <xsd:import namespace="3bfbf733-a6c3-488d-a481-abc1b690c7d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18BC4B-92CE-4116-9FBE-809B31B5CAAA}"/>
</file>

<file path=customXml/itemProps2.xml><?xml version="1.0" encoding="utf-8"?>
<ds:datastoreItem xmlns:ds="http://schemas.openxmlformats.org/officeDocument/2006/customXml" ds:itemID="{92989B12-64BD-4F0D-941C-69D4F002D202}"/>
</file>

<file path=customXml/itemProps3.xml><?xml version="1.0" encoding="utf-8"?>
<ds:datastoreItem xmlns:ds="http://schemas.openxmlformats.org/officeDocument/2006/customXml" ds:itemID="{F7B8E62B-B5E9-4964-857D-C97C320D15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casos</vt:lpstr>
      <vt:lpstr>contactos</vt:lpstr>
      <vt:lpstr>infector_infectado</vt:lpstr>
      <vt:lpstr>proy_incidencia</vt:lpstr>
      <vt:lpstr>flu_1mes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JorgeMario</dc:creator>
  <cp:lastModifiedBy>jorge mario estrada alvarez</cp:lastModifiedBy>
  <dcterms:created xsi:type="dcterms:W3CDTF">2023-10-30T15:57:15Z</dcterms:created>
  <dcterms:modified xsi:type="dcterms:W3CDTF">2023-11-04T01:43:46Z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0x010100A42CB08FFAFB2D4CB8301E7D4582AD60</vt:lpwstr>
  </property>
</Properties>
</file>